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600" windowHeight="2985" activeTab="4"/>
  </bookViews>
  <sheets>
    <sheet name="Итоговый" sheetId="1" r:id="rId1"/>
    <sheet name="Сводный" sheetId="2" r:id="rId2"/>
    <sheet name="Судья1" sheetId="3" r:id="rId3"/>
    <sheet name="Судья2" sheetId="4" r:id="rId4"/>
    <sheet name="Судья3" sheetId="5" r:id="rId5"/>
    <sheet name="Судья4" sheetId="6" r:id="rId6"/>
    <sheet name="Судья5" sheetId="7" r:id="rId7"/>
  </sheets>
  <definedNames/>
  <calcPr fullCalcOnLoad="1"/>
</workbook>
</file>

<file path=xl/sharedStrings.xml><?xml version="1.0" encoding="utf-8"?>
<sst xmlns="http://schemas.openxmlformats.org/spreadsheetml/2006/main" count="275" uniqueCount="102">
  <si>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</si>
  <si>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</si>
  <si>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</si>
  <si>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</si>
  <si>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</si>
  <si>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</si>
  <si>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</si>
  <si>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>Маршрут</t>
  </si>
  <si>
    <t xml:space="preserve">КС </t>
  </si>
  <si>
    <t>Сроки</t>
  </si>
  <si>
    <t>Показатель</t>
  </si>
  <si>
    <t>Примечание</t>
  </si>
  <si>
    <t>С</t>
  </si>
  <si>
    <t>Нв</t>
  </si>
  <si>
    <t>Б</t>
  </si>
  <si>
    <t>Н</t>
  </si>
  <si>
    <t>П</t>
  </si>
  <si>
    <t>Ст</t>
  </si>
  <si>
    <t>Тк</t>
  </si>
  <si>
    <t>Т</t>
  </si>
  <si>
    <r>
      <t xml:space="preserve"> </t>
    </r>
    <r>
      <rPr>
        <b/>
        <sz val="10"/>
        <rFont val="Arial"/>
        <family val="2"/>
      </rPr>
      <t>СУДЕЙСКИЙ  ПРОТОКОЛ</t>
    </r>
  </si>
  <si>
    <t>Форма 5</t>
  </si>
  <si>
    <t>заявл.</t>
  </si>
  <si>
    <t>фактич.</t>
  </si>
  <si>
    <t>факт.</t>
  </si>
  <si>
    <t>Судья 1</t>
  </si>
  <si>
    <t>Судья 2</t>
  </si>
  <si>
    <t>Судья 3</t>
  </si>
  <si>
    <t>Судья 4</t>
  </si>
  <si>
    <t>Судья 5</t>
  </si>
  <si>
    <t>Форма 6</t>
  </si>
  <si>
    <t>Среднее значение по показателям с коррекцией</t>
  </si>
  <si>
    <t>Место</t>
  </si>
  <si>
    <t>Судьи:</t>
  </si>
  <si>
    <t>Зам. Гл.судьи по судейству:</t>
  </si>
  <si>
    <t>Форма 7</t>
  </si>
  <si>
    <t>Результат</t>
  </si>
  <si>
    <t>Cmax</t>
  </si>
  <si>
    <t>Нвmax</t>
  </si>
  <si>
    <t>Cmin</t>
  </si>
  <si>
    <t>Нвmin</t>
  </si>
  <si>
    <t>Бmax</t>
  </si>
  <si>
    <t>Бmin</t>
  </si>
  <si>
    <t>Нmax</t>
  </si>
  <si>
    <t>Нmin</t>
  </si>
  <si>
    <t>Пmax</t>
  </si>
  <si>
    <t>Пmin</t>
  </si>
  <si>
    <t>Коррекция</t>
  </si>
  <si>
    <t xml:space="preserve">Ф.И.О. рук. группы                                 (город, клуб) </t>
  </si>
  <si>
    <t xml:space="preserve">Ф.И.О. рук. группы                                        (город, клуб) </t>
  </si>
  <si>
    <t>Суммарный результат</t>
  </si>
  <si>
    <t>02.11-09.11</t>
  </si>
  <si>
    <t>7</t>
  </si>
  <si>
    <t>МЕЖДУНАРОДНАЯ ФЕДЕРАЦИЯ СПОРТИВНОГО ТУРИЗМА</t>
  </si>
  <si>
    <t>Чемпионат МФСТ, спортивный сезон 2013-2014 г.</t>
  </si>
  <si>
    <t xml:space="preserve">Маршрут - велосипедный (1-6 категория) </t>
  </si>
  <si>
    <t>Спортивные  маршруты  5 к.с.</t>
  </si>
  <si>
    <t>Тянь-Шань</t>
  </si>
  <si>
    <t>15.07 - 27.07</t>
  </si>
  <si>
    <t>04.08 - 25.08</t>
  </si>
  <si>
    <t>11.08 - 29.08</t>
  </si>
  <si>
    <t xml:space="preserve">Китай </t>
  </si>
  <si>
    <t>Бучельников Н.Ю. (Россия, Екатеринбург)</t>
  </si>
  <si>
    <t>Полякова И.В. (Россия, Москва)</t>
  </si>
  <si>
    <t>Потапенко А. М. (Россия, Москва)</t>
  </si>
  <si>
    <t>Фефелов А.В.  (Россия, Московская обл.)</t>
  </si>
  <si>
    <t>Вертеленко А.Г. (Украина, Первомайск)</t>
  </si>
  <si>
    <t>Кавказ</t>
  </si>
  <si>
    <t>28.08 - 14.09</t>
  </si>
  <si>
    <t>Зорин Г.Г. (Украина,                Белая Церковь)</t>
  </si>
  <si>
    <t>30.08 - 25.09</t>
  </si>
  <si>
    <t>Ковалев О.В. (Украина, Харьков)</t>
  </si>
  <si>
    <t>Северный Урал</t>
  </si>
  <si>
    <t>25.07 - 09.08</t>
  </si>
  <si>
    <t>Пантюшков А.М. (Украина, Днепропетровск)</t>
  </si>
  <si>
    <t>Гималаи</t>
  </si>
  <si>
    <t>30.07 - 23.08</t>
  </si>
  <si>
    <t>04.10 - 18.10</t>
  </si>
  <si>
    <t>Боголюбов Д.П. (Россия, СС1К, КМС)</t>
  </si>
  <si>
    <t>Романов Д. (Россия, СС1К, 1Р)</t>
  </si>
  <si>
    <t>Анохин А. (Россия, СС1К, 1Р)</t>
  </si>
  <si>
    <r>
      <t xml:space="preserve"> </t>
    </r>
    <r>
      <rPr>
        <b/>
        <sz val="10"/>
        <rFont val="Arial"/>
        <family val="2"/>
      </rPr>
      <t>ИТОГОВЫЙ  ПРОТОКОЛ</t>
    </r>
  </si>
  <si>
    <r>
      <t xml:space="preserve"> </t>
    </r>
    <r>
      <rPr>
        <b/>
        <sz val="10"/>
        <rFont val="Arial"/>
        <family val="2"/>
      </rPr>
      <t>СВОДНЫЙ  ПРОТОКОЛ</t>
    </r>
  </si>
  <si>
    <t>Секретарь СК дисциплины: Григорьева Т.В. (Россия, СС2К, 1Р)</t>
  </si>
  <si>
    <t>Судья: Боголюбов Д.П. (Россия, СС1К, КМС)</t>
  </si>
  <si>
    <t xml:space="preserve">Судья                                         Боголюбов Д.П.                                              </t>
  </si>
  <si>
    <t xml:space="preserve">Судья                                                  Романов Д. А.                                           </t>
  </si>
  <si>
    <t>Судья: Романов Д.А. (Россия, СС1К, 1Р)</t>
  </si>
  <si>
    <t>Судья:   Анохин А. А. (Россия, СС1К, 1Р)</t>
  </si>
  <si>
    <t xml:space="preserve">Судья                                                        Анохин А.А.                                              </t>
  </si>
  <si>
    <t xml:space="preserve">Судья                                                                                    </t>
  </si>
  <si>
    <t xml:space="preserve">Судья:  </t>
  </si>
  <si>
    <t>1</t>
  </si>
  <si>
    <t>Судья:   Канищев Е.А. (Украина, СС1К, МС)</t>
  </si>
  <si>
    <t xml:space="preserve">Судья:                                 Канищев Е.А.                                                                       </t>
  </si>
  <si>
    <t>Секретарь СК дисциплины:</t>
  </si>
  <si>
    <t>Боголюбов Д.П. (Россия,КМС)</t>
  </si>
  <si>
    <t>Канищев Е.А. (Украина, МС)</t>
  </si>
  <si>
    <t>Романов Д.А. (Россия, 1Р)</t>
  </si>
  <si>
    <t>Анохин А.А. (Россия, 1Р)</t>
  </si>
  <si>
    <t xml:space="preserve">                          Емельянов С.А. (Россия, МС)</t>
  </si>
  <si>
    <t xml:space="preserve">                     Григорьева Т.В. (Россия, 1Р)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</si>
</sst>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sz val="10"/>
      <name val="Calibri"/>
      <family val="2"/>
    </font>
    <font>
      <b/>
      <sz val="9"/>
      <name val="Arial Cyr"/>
      <family val="0"/>
    </font>
    <font>
      <sz val="20"/>
      <color indexed="8"/>
      <name val="Calibri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wrapText="1"/>
    </xf>
    <xf numFmtId="2" fontId="1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3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24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/>
    </xf>
    <xf numFmtId="2" fontId="28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 applyProtection="1">
      <alignment horizontal="center" vertical="center" textRotation="90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0" fontId="22" fillId="0" borderId="10" xfId="0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 applyProtection="1">
      <alignment horizontal="center" vertical="center"/>
      <protection locked="0"/>
    </xf>
    <xf numFmtId="2" fontId="29" fillId="0" borderId="0" xfId="0" applyNumberFormat="1" applyFont="1" applyAlignment="1">
      <alignment/>
    </xf>
    <xf numFmtId="2" fontId="15" fillId="0" borderId="12" xfId="0" applyNumberFormat="1" applyFont="1" applyBorder="1" applyAlignment="1" applyProtection="1">
      <alignment horizontal="center" vertical="center" textRotation="90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 indent="2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64" fillId="0" borderId="0" xfId="0" applyFont="1" applyAlignment="1">
      <alignment/>
    </xf>
    <xf numFmtId="0" fontId="31" fillId="0" borderId="10" xfId="0" applyFont="1" applyBorder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wrapText="1"/>
      <protection locked="0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textRotation="90"/>
    </xf>
    <xf numFmtId="2" fontId="15" fillId="0" borderId="10" xfId="0" applyNumberFormat="1" applyFont="1" applyBorder="1" applyAlignment="1">
      <alignment horizontal="center" vertical="center" textRotation="90" wrapText="1"/>
    </xf>
    <xf numFmtId="2" fontId="17" fillId="0" borderId="10" xfId="0" applyNumberFormat="1" applyFont="1" applyBorder="1" applyAlignment="1" applyProtection="1">
      <alignment horizontal="center" vertical="center" textRotation="90"/>
      <protection locked="0"/>
    </xf>
    <xf numFmtId="2" fontId="17" fillId="0" borderId="10" xfId="0" applyNumberFormat="1" applyFont="1" applyBorder="1" applyAlignment="1">
      <alignment horizontal="center" vertical="center" textRotation="90"/>
    </xf>
    <xf numFmtId="2" fontId="17" fillId="0" borderId="12" xfId="0" applyNumberFormat="1" applyFont="1" applyBorder="1" applyAlignment="1" applyProtection="1">
      <alignment horizontal="center" vertical="center" textRotation="90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10" xfId="0" applyFont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18" xfId="0" applyFont="1" applyBorder="1" applyAlignment="1">
      <alignment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>
      <alignment horizontal="center" vertical="center" textRotation="90" wrapText="1"/>
    </xf>
    <xf numFmtId="0" fontId="17" fillId="0" borderId="15" xfId="0" applyNumberFormat="1" applyFont="1" applyBorder="1" applyAlignment="1">
      <alignment horizontal="center" vertical="center" textRotation="90" wrapText="1"/>
    </xf>
    <xf numFmtId="0" fontId="17" fillId="0" borderId="24" xfId="0" applyNumberFormat="1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66675</xdr:rowOff>
    </xdr:from>
    <xdr:to>
      <xdr:col>1</xdr:col>
      <xdr:colOff>1066800</xdr:colOff>
      <xdr:row>3</xdr:row>
      <xdr:rowOff>228600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95250</xdr:rowOff>
    </xdr:from>
    <xdr:to>
      <xdr:col>1</xdr:col>
      <xdr:colOff>1181100</xdr:colOff>
      <xdr:row>3</xdr:row>
      <xdr:rowOff>219075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57150</xdr:rowOff>
    </xdr:from>
    <xdr:to>
      <xdr:col>1</xdr:col>
      <xdr:colOff>1085850</xdr:colOff>
      <xdr:row>3</xdr:row>
      <xdr:rowOff>180975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38100</xdr:rowOff>
    </xdr:from>
    <xdr:to>
      <xdr:col>1</xdr:col>
      <xdr:colOff>1085850</xdr:colOff>
      <xdr:row>3</xdr:row>
      <xdr:rowOff>161925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1</xdr:col>
      <xdr:colOff>1066800</xdr:colOff>
      <xdr:row>3</xdr:row>
      <xdr:rowOff>171450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28575</xdr:rowOff>
    </xdr:from>
    <xdr:to>
      <xdr:col>1</xdr:col>
      <xdr:colOff>1047750</xdr:colOff>
      <xdr:row>3</xdr:row>
      <xdr:rowOff>152400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47625</xdr:rowOff>
    </xdr:from>
    <xdr:to>
      <xdr:col>1</xdr:col>
      <xdr:colOff>1095375</xdr:colOff>
      <xdr:row>3</xdr:row>
      <xdr:rowOff>171450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L25" sqref="L25"/>
    </sheetView>
  </sheetViews>
  <sheetFormatPr defaultColWidth="9.140625" defaultRowHeight="15"/>
  <cols>
    <col min="1" max="1" width="3.57421875" style="0" customWidth="1"/>
    <col min="2" max="2" width="25.8515625" style="0" customWidth="1"/>
    <col min="3" max="3" width="25.57421875" style="0" customWidth="1"/>
    <col min="4" max="5" width="6.57421875" style="0" customWidth="1"/>
    <col min="6" max="6" width="15.57421875" style="0" customWidth="1"/>
    <col min="7" max="11" width="2.57421875" style="39" customWidth="1"/>
    <col min="12" max="12" width="8.57421875" style="39" customWidth="1"/>
    <col min="13" max="13" width="5.57421875" style="39" customWidth="1"/>
    <col min="14" max="14" width="16.8515625" style="39" customWidth="1"/>
  </cols>
  <sheetData>
    <row r="1" spans="1:13" ht="12.75">
      <c r="A1" s="110" t="s">
        <v>0</v>
      </c>
      <c r="B1" s="110"/>
      <c r="C1" s="111" t="s">
        <v>53</v>
      </c>
      <c r="D1" s="112"/>
      <c r="E1" s="112"/>
      <c r="F1" s="113"/>
      <c r="G1" s="33"/>
      <c r="H1" s="33"/>
      <c r="I1" s="33"/>
      <c r="J1" s="33"/>
      <c r="K1" s="33"/>
      <c r="L1" s="40"/>
      <c r="M1" s="33"/>
    </row>
    <row r="2" spans="1:14" ht="15">
      <c r="A2" s="110"/>
      <c r="B2" s="110"/>
      <c r="C2" s="114"/>
      <c r="D2" s="115"/>
      <c r="E2" s="115"/>
      <c r="F2" s="116"/>
      <c r="G2" s="34"/>
      <c r="H2" s="34"/>
      <c r="I2" s="34"/>
      <c r="J2" s="34"/>
      <c r="K2" s="34"/>
      <c r="L2" s="47"/>
      <c r="M2" s="33"/>
      <c r="N2" s="32" t="s">
        <v>35</v>
      </c>
    </row>
    <row r="3" spans="1:13" ht="12.75">
      <c r="A3" s="110"/>
      <c r="B3" s="110"/>
      <c r="C3" s="117"/>
      <c r="D3" s="118"/>
      <c r="E3" s="118"/>
      <c r="F3" s="119"/>
      <c r="G3" s="34"/>
      <c r="H3" s="34"/>
      <c r="I3" s="34"/>
      <c r="J3" s="34"/>
      <c r="K3" s="34"/>
      <c r="L3" s="47"/>
      <c r="M3" s="33"/>
    </row>
    <row r="4" spans="1:13" ht="24" customHeight="1">
      <c r="A4" s="110"/>
      <c r="B4" s="110"/>
      <c r="C4" s="120"/>
      <c r="D4" s="121"/>
      <c r="E4" s="121"/>
      <c r="F4" s="122"/>
      <c r="G4" s="34"/>
      <c r="H4" s="34"/>
      <c r="I4" s="34"/>
      <c r="J4" s="34"/>
      <c r="K4" s="34"/>
      <c r="L4" s="47"/>
      <c r="M4" s="33"/>
    </row>
    <row r="5" spans="1:13" ht="15">
      <c r="A5" s="101" t="s">
        <v>1</v>
      </c>
      <c r="B5" s="101"/>
      <c r="C5" s="102" t="s">
        <v>54</v>
      </c>
      <c r="D5" s="103"/>
      <c r="E5" s="103"/>
      <c r="F5" s="103"/>
      <c r="G5" s="34"/>
      <c r="H5" s="34"/>
      <c r="I5" s="34"/>
      <c r="J5" s="34"/>
      <c r="K5" s="34"/>
      <c r="L5" s="47"/>
      <c r="M5" s="33"/>
    </row>
    <row r="6" spans="1:13" ht="15">
      <c r="A6" s="101" t="s">
        <v>2</v>
      </c>
      <c r="B6" s="101"/>
      <c r="C6" s="102" t="s">
        <v>55</v>
      </c>
      <c r="D6" s="103"/>
      <c r="E6" s="103"/>
      <c r="F6" s="103"/>
      <c r="G6" s="34"/>
      <c r="H6" s="34"/>
      <c r="I6" s="34"/>
      <c r="J6" s="34"/>
      <c r="K6" s="34"/>
      <c r="L6" s="47"/>
      <c r="M6" s="33"/>
    </row>
    <row r="7" spans="1:13" ht="15">
      <c r="A7" s="101" t="s">
        <v>3</v>
      </c>
      <c r="B7" s="101"/>
      <c r="C7" s="102" t="s">
        <v>56</v>
      </c>
      <c r="D7" s="103"/>
      <c r="E7" s="103"/>
      <c r="F7" s="103"/>
      <c r="G7" s="34"/>
      <c r="H7" s="34"/>
      <c r="I7" s="34"/>
      <c r="J7" s="34"/>
      <c r="K7" s="34"/>
      <c r="L7" s="47"/>
      <c r="M7" s="33"/>
    </row>
    <row r="8" spans="1:13" ht="15">
      <c r="A8" s="95" t="s">
        <v>4</v>
      </c>
      <c r="B8" s="95"/>
      <c r="C8" s="96" t="s">
        <v>5</v>
      </c>
      <c r="D8" s="97"/>
      <c r="E8" s="97"/>
      <c r="F8" s="97"/>
      <c r="G8" s="34"/>
      <c r="H8" s="34"/>
      <c r="I8" s="34"/>
      <c r="J8" s="34"/>
      <c r="K8" s="34"/>
      <c r="L8" s="47"/>
      <c r="M8" s="33"/>
    </row>
    <row r="9" spans="1:14" ht="15">
      <c r="A9" s="98" t="s">
        <v>81</v>
      </c>
      <c r="B9" s="99"/>
      <c r="C9" s="99"/>
      <c r="D9" s="99"/>
      <c r="E9" s="99"/>
      <c r="F9" s="100"/>
      <c r="G9" s="45"/>
      <c r="H9" s="46"/>
      <c r="I9" s="46"/>
      <c r="J9" s="46"/>
      <c r="K9" s="46"/>
      <c r="L9" s="48"/>
      <c r="M9" s="48"/>
      <c r="N9" s="38"/>
    </row>
    <row r="10" spans="1:14" ht="15">
      <c r="A10" s="104" t="s">
        <v>6</v>
      </c>
      <c r="B10" s="104" t="s">
        <v>48</v>
      </c>
      <c r="C10" s="104" t="s">
        <v>7</v>
      </c>
      <c r="D10" s="106" t="s">
        <v>8</v>
      </c>
      <c r="E10" s="107"/>
      <c r="F10" s="108" t="s">
        <v>9</v>
      </c>
      <c r="G10" s="90" t="s">
        <v>10</v>
      </c>
      <c r="H10" s="90"/>
      <c r="I10" s="90"/>
      <c r="J10" s="90"/>
      <c r="K10" s="90"/>
      <c r="L10" s="84" t="s">
        <v>36</v>
      </c>
      <c r="M10" s="86" t="s">
        <v>32</v>
      </c>
      <c r="N10" s="88" t="s">
        <v>11</v>
      </c>
    </row>
    <row r="11" spans="1:14" ht="15">
      <c r="A11" s="105"/>
      <c r="B11" s="105"/>
      <c r="C11" s="105"/>
      <c r="D11" s="91" t="s">
        <v>22</v>
      </c>
      <c r="E11" s="91" t="s">
        <v>24</v>
      </c>
      <c r="F11" s="109"/>
      <c r="G11" s="93" t="s">
        <v>12</v>
      </c>
      <c r="H11" s="93" t="s">
        <v>13</v>
      </c>
      <c r="I11" s="93" t="s">
        <v>14</v>
      </c>
      <c r="J11" s="93" t="s">
        <v>15</v>
      </c>
      <c r="K11" s="93" t="s">
        <v>16</v>
      </c>
      <c r="L11" s="85"/>
      <c r="M11" s="87"/>
      <c r="N11" s="89"/>
    </row>
    <row r="12" spans="1:14" ht="21.75" customHeight="1">
      <c r="A12" s="105"/>
      <c r="B12" s="105"/>
      <c r="C12" s="105"/>
      <c r="D12" s="92"/>
      <c r="E12" s="92"/>
      <c r="F12" s="109"/>
      <c r="G12" s="94"/>
      <c r="H12" s="94"/>
      <c r="I12" s="94"/>
      <c r="J12" s="94"/>
      <c r="K12" s="94"/>
      <c r="L12" s="85"/>
      <c r="M12" s="87"/>
      <c r="N12" s="89"/>
    </row>
    <row r="13" spans="1:15" ht="26.25">
      <c r="A13" s="10">
        <v>1</v>
      </c>
      <c r="B13" s="51" t="s">
        <v>62</v>
      </c>
      <c r="C13" s="61" t="s">
        <v>57</v>
      </c>
      <c r="D13" s="61">
        <v>5</v>
      </c>
      <c r="E13" s="61">
        <v>5</v>
      </c>
      <c r="F13" s="61" t="s">
        <v>58</v>
      </c>
      <c r="G13" s="35">
        <f>(Сводный!G13+Сводный!L13+Сводный!Q13+Сводный!V13+Сводный!AA13-Сводный!AJ13-Сводный!AK13)/3</f>
        <v>63</v>
      </c>
      <c r="H13" s="35">
        <f>(Сводный!H13+Сводный!M13+Сводный!R13+Сводный!W13+Сводный!AB13-Сводный!AL13-Сводный!AM13)/3</f>
        <v>6.666666666666667</v>
      </c>
      <c r="I13" s="35">
        <f>(Сводный!I13+Сводный!N13+Сводный!S13+Сводный!X13+Сводный!AC13-Сводный!AN13-Сводный!AO13)/3</f>
        <v>-1</v>
      </c>
      <c r="J13" s="35">
        <f>(Сводный!J13+Сводный!O13+Сводный!T13+Сводный!Y13+Сводный!AD13-Сводный!AP13-Сводный!AQ13)/3</f>
        <v>5.333333333333333</v>
      </c>
      <c r="K13" s="35">
        <f>(Сводный!K13+Сводный!P13+Сводный!U13+Сводный!Z13+Сводный!AE13-Сводный!AR13-Сводный!AS13)/3</f>
        <v>4</v>
      </c>
      <c r="L13" s="49">
        <f>Сводный!AF13</f>
        <v>78</v>
      </c>
      <c r="M13" s="63">
        <v>6</v>
      </c>
      <c r="N13" s="52"/>
      <c r="O13" s="55"/>
    </row>
    <row r="14" spans="1:15" ht="26.25">
      <c r="A14" s="10">
        <f>A13+1</f>
        <v>2</v>
      </c>
      <c r="B14" s="51" t="s">
        <v>66</v>
      </c>
      <c r="C14" s="61" t="s">
        <v>67</v>
      </c>
      <c r="D14" s="61">
        <v>5</v>
      </c>
      <c r="E14" s="61">
        <v>5</v>
      </c>
      <c r="F14" s="61" t="s">
        <v>68</v>
      </c>
      <c r="G14" s="35">
        <f>(Сводный!G14+Сводный!L14+Сводный!Q14+Сводный!V14+Сводный!AA14-Сводный!AJ14-Сводный!AK14)/3</f>
        <v>72.66666666666667</v>
      </c>
      <c r="H14" s="35">
        <f>(Сводный!H14+Сводный!M14+Сводный!R14+Сводный!W14+Сводный!AB14-Сводный!AL14-Сводный!AM14)/3</f>
        <v>4.666666666666667</v>
      </c>
      <c r="I14" s="35">
        <f>(Сводный!I14+Сводный!N14+Сводный!S14+Сводный!X14+Сводный!AC14-Сводный!AN14-Сводный!AO14)/3</f>
        <v>1.6666666666666667</v>
      </c>
      <c r="J14" s="35">
        <f>(Сводный!J14+Сводный!O14+Сводный!T14+Сводный!Y14+Сводный!AD14-Сводный!AP14-Сводный!AQ14)/3</f>
        <v>5</v>
      </c>
      <c r="K14" s="35">
        <f>(Сводный!K14+Сводный!P14+Сводный!U14+Сводный!Z14+Сводный!AE14-Сводный!AR14-Сводный!AS14)/3</f>
        <v>3.3333333333333335</v>
      </c>
      <c r="L14" s="49">
        <f>Сводный!AF14</f>
        <v>87.33333333333333</v>
      </c>
      <c r="M14" s="63">
        <v>3</v>
      </c>
      <c r="N14" s="52"/>
      <c r="O14" s="55"/>
    </row>
    <row r="15" spans="1:15" ht="26.25">
      <c r="A15" s="10">
        <f>A14+1</f>
        <v>3</v>
      </c>
      <c r="B15" s="51" t="s">
        <v>69</v>
      </c>
      <c r="C15" s="61" t="s">
        <v>67</v>
      </c>
      <c r="D15" s="61">
        <v>5</v>
      </c>
      <c r="E15" s="61">
        <v>5</v>
      </c>
      <c r="F15" s="61" t="s">
        <v>70</v>
      </c>
      <c r="G15" s="35">
        <f>(Сводный!G15+Сводный!L15+Сводный!Q15+Сводный!V15+Сводный!AA15-Сводный!AJ15-Сводный!AK15)/3</f>
        <v>53.666666666666664</v>
      </c>
      <c r="H15" s="35">
        <f>(Сводный!H15+Сводный!M15+Сводный!R15+Сводный!W15+Сводный!AB15-Сводный!AL15-Сводный!AM15)/3</f>
        <v>0.3333333333333333</v>
      </c>
      <c r="I15" s="35">
        <f>(Сводный!I15+Сводный!N15+Сводный!S15+Сводный!X15+Сводный!AC15-Сводный!AN15-Сводный!AO15)/3</f>
        <v>4.666666666666667</v>
      </c>
      <c r="J15" s="35">
        <f>(Сводный!J15+Сводный!O15+Сводный!T15+Сводный!Y15+Сводный!AD15-Сводный!AP15-Сводный!AQ15)/3</f>
        <v>1.6666666666666667</v>
      </c>
      <c r="K15" s="35">
        <f>(Сводный!K15+Сводный!P15+Сводный!U15+Сводный!Z15+Сводный!AE15-Сводный!AR15-Сводный!AS15)/3</f>
        <v>2.6666666666666665</v>
      </c>
      <c r="L15" s="49">
        <f>Сводный!AF15</f>
        <v>63</v>
      </c>
      <c r="M15" s="63">
        <v>8</v>
      </c>
      <c r="N15" s="52"/>
      <c r="O15" s="59"/>
    </row>
    <row r="16" spans="1:15" ht="26.25">
      <c r="A16" s="10">
        <f>A15+1</f>
        <v>4</v>
      </c>
      <c r="B16" s="51" t="s">
        <v>71</v>
      </c>
      <c r="C16" s="61" t="s">
        <v>72</v>
      </c>
      <c r="D16" s="61">
        <v>5</v>
      </c>
      <c r="E16" s="61">
        <v>5</v>
      </c>
      <c r="F16" s="61" t="s">
        <v>73</v>
      </c>
      <c r="G16" s="35">
        <f>(Сводный!G16+Сводный!L16+Сводный!Q16+Сводный!V16+Сводный!AA16-Сводный!AJ16-Сводный!AK16)/3</f>
        <v>59.333333333333336</v>
      </c>
      <c r="H16" s="35">
        <f>(Сводный!H16+Сводный!M16+Сводный!R16+Сводный!W16+Сводный!AB16-Сводный!AL16-Сводный!AM16)/3</f>
        <v>7</v>
      </c>
      <c r="I16" s="35">
        <f>(Сводный!I16+Сводный!N16+Сводный!S16+Сводный!X16+Сводный!AC16-Сводный!AN16-Сводный!AO16)/3</f>
        <v>3.3333333333333335</v>
      </c>
      <c r="J16" s="35">
        <f>(Сводный!J16+Сводный!O16+Сводный!T16+Сводный!Y16+Сводный!AD16-Сводный!AP16-Сводный!AQ16)/3</f>
        <v>3.6666666666666665</v>
      </c>
      <c r="K16" s="35">
        <f>(Сводный!K16+Сводный!P16+Сводный!U16+Сводный!Z16+Сводный!AE16-Сводный!AR16-Сводный!AS16)/3</f>
        <v>2.6666666666666665</v>
      </c>
      <c r="L16" s="49">
        <f>Сводный!AF16</f>
        <v>76</v>
      </c>
      <c r="M16" s="63">
        <v>7</v>
      </c>
      <c r="N16" s="52"/>
      <c r="O16" s="55"/>
    </row>
    <row r="17" spans="1:15" ht="26.25">
      <c r="A17" s="10">
        <f>A16+1</f>
        <v>5</v>
      </c>
      <c r="B17" s="51" t="s">
        <v>74</v>
      </c>
      <c r="C17" s="61" t="s">
        <v>75</v>
      </c>
      <c r="D17" s="61">
        <v>5</v>
      </c>
      <c r="E17" s="61">
        <v>5</v>
      </c>
      <c r="F17" s="61" t="s">
        <v>76</v>
      </c>
      <c r="G17" s="35">
        <f>(Сводный!G17+Сводный!L17+Сводный!Q17+Сводный!V17+Сводный!AA17-Сводный!AJ17-Сводный!AK17)/3</f>
        <v>78.66666666666667</v>
      </c>
      <c r="H17" s="35">
        <f>(Сводный!H17+Сводный!M17+Сводный!R17+Сводный!W17+Сводный!AB17-Сводный!AL17-Сводный!AM17)/3</f>
        <v>8</v>
      </c>
      <c r="I17" s="35">
        <f>(Сводный!I17+Сводный!N17+Сводный!S17+Сводный!X17+Сводный!AC17-Сводный!AN17-Сводный!AO17)/3</f>
        <v>3.6666666666666665</v>
      </c>
      <c r="J17" s="35">
        <f>(Сводный!J17+Сводный!O17+Сводный!T17+Сводный!Y17+Сводный!AD17-Сводный!AP17-Сводный!AQ17)/3</f>
        <v>7</v>
      </c>
      <c r="K17" s="35">
        <f>(Сводный!K17+Сводный!P17+Сводный!U17+Сводный!Z17+Сводный!AE17-Сводный!AR17-Сводный!AS17)/3</f>
        <v>2.6666666666666665</v>
      </c>
      <c r="L17" s="49">
        <f>Сводный!AF17</f>
        <v>100</v>
      </c>
      <c r="M17" s="64" t="s">
        <v>92</v>
      </c>
      <c r="N17" s="52"/>
      <c r="O17" s="55"/>
    </row>
    <row r="18" spans="1:15" ht="26.25">
      <c r="A18" s="10">
        <v>6</v>
      </c>
      <c r="B18" s="51" t="s">
        <v>63</v>
      </c>
      <c r="C18" s="61" t="s">
        <v>57</v>
      </c>
      <c r="D18" s="61">
        <v>5</v>
      </c>
      <c r="E18" s="61">
        <v>5</v>
      </c>
      <c r="F18" s="61" t="s">
        <v>59</v>
      </c>
      <c r="G18" s="35">
        <f>(Сводный!G18+Сводный!L18+Сводный!Q18+Сводный!V18+Сводный!AA18-Сводный!AJ18-Сводный!AK18)/3</f>
        <v>72.33333333333333</v>
      </c>
      <c r="H18" s="35">
        <f>(Сводный!H18+Сводный!M18+Сводный!R18+Сводный!W18+Сводный!AB18-Сводный!AL18-Сводный!AM18)/3</f>
        <v>2</v>
      </c>
      <c r="I18" s="35">
        <f>(Сводный!I18+Сводный!N18+Сводный!S18+Сводный!X18+Сводный!AC18-Сводный!AN18-Сводный!AO18)/3</f>
        <v>1.6666666666666667</v>
      </c>
      <c r="J18" s="35">
        <f>(Сводный!J18+Сводный!O18+Сводный!T18+Сводный!Y18+Сводный!AD18-Сводный!AP18-Сводный!AQ18)/3</f>
        <v>7</v>
      </c>
      <c r="K18" s="35">
        <f>(Сводный!K18+Сводный!P18+Сводный!U18+Сводный!Z18+Сводный!AE18-Сводный!AR18-Сводный!AS18)/3</f>
        <v>4</v>
      </c>
      <c r="L18" s="49">
        <f>Сводный!AF18</f>
        <v>87</v>
      </c>
      <c r="M18" s="65">
        <v>4</v>
      </c>
      <c r="N18" s="52"/>
      <c r="O18" s="55"/>
    </row>
    <row r="19" spans="1:15" ht="26.25">
      <c r="A19" s="10">
        <v>7</v>
      </c>
      <c r="B19" s="51" t="s">
        <v>64</v>
      </c>
      <c r="C19" s="61" t="s">
        <v>57</v>
      </c>
      <c r="D19" s="61">
        <v>5</v>
      </c>
      <c r="E19" s="61">
        <v>5</v>
      </c>
      <c r="F19" s="61" t="s">
        <v>60</v>
      </c>
      <c r="G19" s="35">
        <f>(Сводный!G19+Сводный!L19+Сводный!Q19+Сводный!V19+Сводный!AA19-Сводный!AJ19-Сводный!AK19)/3</f>
        <v>68.66666666666667</v>
      </c>
      <c r="H19" s="35">
        <f>(Сводный!H19+Сводный!M19+Сводный!R19+Сводный!W19+Сводный!AB19-Сводный!AL19-Сводный!AM19)/3</f>
        <v>1</v>
      </c>
      <c r="I19" s="35">
        <f>(Сводный!I19+Сводный!N19+Сводный!S19+Сводный!X19+Сводный!AC19-Сводный!AN19-Сводный!AO19)/3</f>
        <v>6.666666666666667</v>
      </c>
      <c r="J19" s="35">
        <f>(Сводный!J19+Сводный!O19+Сводный!T19+Сводный!Y19+Сводный!AD19-Сводный!AP19-Сводный!AQ19)/3</f>
        <v>4</v>
      </c>
      <c r="K19" s="35">
        <f>(Сводный!K19+Сводный!P19+Сводный!U19+Сводный!Z19+Сводный!AE19-Сводный!AR19-Сводный!AS19)/3</f>
        <v>7.333333333333333</v>
      </c>
      <c r="L19" s="49">
        <f>Сводный!AF19</f>
        <v>87.66666666666667</v>
      </c>
      <c r="M19" s="63">
        <v>2</v>
      </c>
      <c r="N19" s="53"/>
      <c r="O19" s="55"/>
    </row>
    <row r="20" spans="1:15" ht="26.25">
      <c r="A20" s="10">
        <f>A19+1</f>
        <v>8</v>
      </c>
      <c r="B20" s="51" t="s">
        <v>65</v>
      </c>
      <c r="C20" s="61" t="s">
        <v>61</v>
      </c>
      <c r="D20" s="61">
        <v>5</v>
      </c>
      <c r="E20" s="61">
        <v>5</v>
      </c>
      <c r="F20" s="61" t="s">
        <v>77</v>
      </c>
      <c r="G20" s="35">
        <f>(Сводный!G20+Сводный!L20+Сводный!Q20+Сводный!V20+Сводный!AA20-Сводный!AJ20-Сводный!AK20)/3</f>
        <v>67.66666666666667</v>
      </c>
      <c r="H20" s="35">
        <f>(Сводный!H20+Сводный!M20+Сводный!R20+Сводный!W20+Сводный!AB20-Сводный!AL20-Сводный!AM20)/3</f>
        <v>9.333333333333334</v>
      </c>
      <c r="I20" s="35">
        <f>(Сводный!I20+Сводный!N20+Сводный!S20+Сводный!X20+Сводный!AC20-Сводный!AN20-Сводный!AO20)/3</f>
        <v>2.3333333333333335</v>
      </c>
      <c r="J20" s="35">
        <f>(Сводный!J20+Сводный!O20+Сводный!T20+Сводный!Y20+Сводный!AD20-Сводный!AP20-Сводный!AQ20)/3</f>
        <v>3.6666666666666665</v>
      </c>
      <c r="K20" s="35">
        <f>(Сводный!K20+Сводный!P20+Сводный!U20+Сводный!Z20+Сводный!AE20-Сводный!AR20-Сводный!AS20)/3</f>
        <v>3.6666666666666665</v>
      </c>
      <c r="L20" s="49">
        <f>Сводный!AF20</f>
        <v>86.66666666666667</v>
      </c>
      <c r="M20" s="63">
        <v>5</v>
      </c>
      <c r="N20" s="53"/>
      <c r="O20" s="55"/>
    </row>
    <row r="21" ht="19.5" customHeight="1"/>
    <row r="22" spans="1:14" s="71" customFormat="1" ht="15" customHeight="1">
      <c r="A22" s="69"/>
      <c r="B22" s="66" t="s">
        <v>33</v>
      </c>
      <c r="C22" s="67" t="s">
        <v>96</v>
      </c>
      <c r="D22" s="67"/>
      <c r="E22" s="67"/>
      <c r="F22" s="68" t="s">
        <v>34</v>
      </c>
      <c r="G22" s="67"/>
      <c r="H22" s="67"/>
      <c r="I22" s="67"/>
      <c r="J22" s="67"/>
      <c r="K22" s="67"/>
      <c r="L22" s="67" t="s">
        <v>100</v>
      </c>
      <c r="M22" s="67" t="s">
        <v>96</v>
      </c>
      <c r="N22" s="70"/>
    </row>
    <row r="23" spans="1:14" s="71" customFormat="1" ht="15" customHeight="1">
      <c r="A23" s="69"/>
      <c r="B23" s="67"/>
      <c r="C23" s="67" t="s">
        <v>97</v>
      </c>
      <c r="D23" s="67"/>
      <c r="E23" s="67"/>
      <c r="F23" s="67"/>
      <c r="G23" s="67"/>
      <c r="H23" s="67"/>
      <c r="I23" s="67"/>
      <c r="J23" s="67"/>
      <c r="K23" s="67"/>
      <c r="L23" s="70"/>
      <c r="M23" s="70"/>
      <c r="N23" s="70"/>
    </row>
    <row r="24" spans="1:14" s="71" customFormat="1" ht="15" customHeight="1">
      <c r="A24" s="69"/>
      <c r="B24" s="67"/>
      <c r="C24" s="67" t="s">
        <v>98</v>
      </c>
      <c r="D24" s="67"/>
      <c r="E24" s="67"/>
      <c r="F24" s="68" t="s">
        <v>95</v>
      </c>
      <c r="G24" s="67"/>
      <c r="H24" s="67"/>
      <c r="I24" s="67"/>
      <c r="J24" s="67"/>
      <c r="K24" s="67"/>
      <c r="L24" s="70" t="s">
        <v>101</v>
      </c>
      <c r="M24" s="70"/>
      <c r="N24" s="70"/>
    </row>
    <row r="25" spans="1:14" s="71" customFormat="1" ht="15" customHeight="1">
      <c r="A25" s="69"/>
      <c r="B25" s="67"/>
      <c r="C25" s="67" t="s">
        <v>99</v>
      </c>
      <c r="D25" s="67"/>
      <c r="E25" s="67"/>
      <c r="F25" s="67"/>
      <c r="G25" s="67"/>
      <c r="H25" s="67"/>
      <c r="I25" s="67"/>
      <c r="J25" s="67"/>
      <c r="K25" s="67"/>
      <c r="L25" s="70"/>
      <c r="M25" s="70"/>
      <c r="N25" s="70"/>
    </row>
    <row r="26" spans="1:14" ht="15">
      <c r="A26" s="82"/>
      <c r="B26" s="82"/>
      <c r="C26" s="67"/>
      <c r="D26" s="82"/>
      <c r="E26" s="82"/>
      <c r="F26" s="82"/>
      <c r="G26" s="82"/>
      <c r="H26" s="82"/>
      <c r="I26" s="82"/>
      <c r="J26" s="82"/>
      <c r="K26" s="82"/>
      <c r="L26" s="83"/>
      <c r="M26" s="83"/>
      <c r="N26" s="83"/>
    </row>
    <row r="27" spans="1:11" ht="15">
      <c r="A27" s="36"/>
      <c r="B27" s="36"/>
      <c r="C27" s="37"/>
      <c r="D27" s="36"/>
      <c r="E27" s="36"/>
      <c r="F27" s="36"/>
      <c r="G27" s="36"/>
      <c r="H27" s="36"/>
      <c r="I27" s="36"/>
      <c r="J27" s="36"/>
      <c r="K27" s="36"/>
    </row>
  </sheetData>
  <sheetProtection sort="0" autoFilter="0"/>
  <mergeCells count="27">
    <mergeCell ref="F10:F12"/>
    <mergeCell ref="A1:B4"/>
    <mergeCell ref="A5:B5"/>
    <mergeCell ref="C5:F5"/>
    <mergeCell ref="A7:B7"/>
    <mergeCell ref="C7:F7"/>
    <mergeCell ref="C1:F4"/>
    <mergeCell ref="K11:K12"/>
    <mergeCell ref="A8:B8"/>
    <mergeCell ref="C8:F8"/>
    <mergeCell ref="A9:F9"/>
    <mergeCell ref="A6:B6"/>
    <mergeCell ref="C6:F6"/>
    <mergeCell ref="A10:A12"/>
    <mergeCell ref="B10:B12"/>
    <mergeCell ref="C10:C12"/>
    <mergeCell ref="D10:E10"/>
    <mergeCell ref="L10:L12"/>
    <mergeCell ref="M10:M12"/>
    <mergeCell ref="N10:N12"/>
    <mergeCell ref="G10:K10"/>
    <mergeCell ref="D11:D12"/>
    <mergeCell ref="E11:E12"/>
    <mergeCell ref="G11:G12"/>
    <mergeCell ref="H11:H12"/>
    <mergeCell ref="I11:I12"/>
    <mergeCell ref="J11:J12"/>
  </mergeCells>
  <printOptions/>
  <pageMargins left="0.7" right="0.7" top="0.75" bottom="0.75" header="0.3" footer="0.3"/>
  <pageSetup horizontalDpi="600" verticalDpi="600" orientation="landscape" paperSize="9" r:id="rId2"/>
  <ignoredErrors>
    <ignoredError sqref="M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4"/>
  <sheetViews>
    <sheetView zoomScalePageLayoutView="0" workbookViewId="0" topLeftCell="A7">
      <selection activeCell="A20" sqref="A20"/>
    </sheetView>
  </sheetViews>
  <sheetFormatPr defaultColWidth="9.140625" defaultRowHeight="15"/>
  <cols>
    <col min="1" max="1" width="3.57421875" style="0" customWidth="1"/>
    <col min="2" max="2" width="28.57421875" style="0" customWidth="1"/>
    <col min="3" max="3" width="18.00390625" style="0" customWidth="1"/>
    <col min="4" max="5" width="6.57421875" style="0" customWidth="1"/>
    <col min="6" max="6" width="15.57421875" style="0" customWidth="1"/>
    <col min="7" max="31" width="2.57421875" style="39" customWidth="1"/>
    <col min="32" max="32" width="12.57421875" style="39" customWidth="1"/>
    <col min="33" max="33" width="3.57421875" style="39" customWidth="1"/>
    <col min="34" max="34" width="19.140625" style="39" customWidth="1"/>
    <col min="35" max="35" width="17.140625" style="0" customWidth="1"/>
  </cols>
  <sheetData>
    <row r="1" spans="1:33" ht="14.25" customHeight="1">
      <c r="A1" s="110" t="s">
        <v>0</v>
      </c>
      <c r="B1" s="110"/>
      <c r="C1" s="125" t="str">
        <f>Итоговый!C1</f>
        <v>МЕЖДУНАРОДНАЯ ФЕДЕРАЦИЯ СПОРТИВНОГО ТУРИЗМА</v>
      </c>
      <c r="D1" s="126"/>
      <c r="E1" s="126"/>
      <c r="F1" s="127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40"/>
      <c r="AG1" s="33"/>
    </row>
    <row r="2" spans="1:33" ht="12.75">
      <c r="A2" s="110"/>
      <c r="B2" s="110"/>
      <c r="C2" s="117"/>
      <c r="D2" s="128"/>
      <c r="E2" s="128"/>
      <c r="F2" s="119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2" t="s">
        <v>30</v>
      </c>
      <c r="AG2" s="33"/>
    </row>
    <row r="3" spans="1:33" ht="12.75">
      <c r="A3" s="110"/>
      <c r="B3" s="110"/>
      <c r="C3" s="117"/>
      <c r="D3" s="118"/>
      <c r="E3" s="118"/>
      <c r="F3" s="119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40"/>
      <c r="AG3" s="33"/>
    </row>
    <row r="4" spans="1:33" ht="21.75" customHeight="1">
      <c r="A4" s="110"/>
      <c r="B4" s="110"/>
      <c r="C4" s="120"/>
      <c r="D4" s="121"/>
      <c r="E4" s="121"/>
      <c r="F4" s="12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  <c r="AG4" s="33"/>
    </row>
    <row r="5" spans="1:33" ht="15">
      <c r="A5" s="101" t="s">
        <v>1</v>
      </c>
      <c r="B5" s="101"/>
      <c r="C5" s="123" t="str">
        <f>Итоговый!C5</f>
        <v>Чемпионат МФСТ, спортивный сезон 2013-2014 г.</v>
      </c>
      <c r="D5" s="124"/>
      <c r="E5" s="124"/>
      <c r="F5" s="12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40"/>
      <c r="AG5" s="33"/>
    </row>
    <row r="6" spans="1:33" ht="15" customHeight="1">
      <c r="A6" s="101" t="s">
        <v>2</v>
      </c>
      <c r="B6" s="101"/>
      <c r="C6" s="123" t="str">
        <f>Итоговый!C6</f>
        <v>Маршрут - велосипедный (1-6 категория) </v>
      </c>
      <c r="D6" s="124"/>
      <c r="E6" s="124"/>
      <c r="F6" s="12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40"/>
      <c r="AG6" s="33"/>
    </row>
    <row r="7" spans="1:33" ht="15" customHeight="1">
      <c r="A7" s="101" t="s">
        <v>3</v>
      </c>
      <c r="B7" s="101"/>
      <c r="C7" s="123" t="str">
        <f>Итоговый!C7</f>
        <v>Спортивные  маршруты  5 к.с.</v>
      </c>
      <c r="D7" s="124"/>
      <c r="E7" s="124"/>
      <c r="F7" s="12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0"/>
      <c r="AG7" s="33"/>
    </row>
    <row r="8" spans="1:33" ht="15">
      <c r="A8" s="95" t="s">
        <v>4</v>
      </c>
      <c r="B8" s="95"/>
      <c r="C8" s="129" t="s">
        <v>5</v>
      </c>
      <c r="D8" s="130"/>
      <c r="E8" s="130"/>
      <c r="F8" s="13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0"/>
      <c r="AG8" s="33"/>
    </row>
    <row r="9" spans="1:33" ht="15">
      <c r="A9" s="98" t="s">
        <v>82</v>
      </c>
      <c r="B9" s="99"/>
      <c r="C9" s="99"/>
      <c r="D9" s="99"/>
      <c r="E9" s="99"/>
      <c r="F9" s="99"/>
      <c r="G9" s="131" t="s">
        <v>25</v>
      </c>
      <c r="H9" s="132"/>
      <c r="I9" s="132"/>
      <c r="J9" s="132"/>
      <c r="K9" s="132"/>
      <c r="L9" s="131" t="s">
        <v>26</v>
      </c>
      <c r="M9" s="132"/>
      <c r="N9" s="132"/>
      <c r="O9" s="132"/>
      <c r="P9" s="132"/>
      <c r="Q9" s="131" t="s">
        <v>27</v>
      </c>
      <c r="R9" s="132"/>
      <c r="S9" s="132"/>
      <c r="T9" s="132"/>
      <c r="U9" s="132"/>
      <c r="V9" s="131" t="s">
        <v>28</v>
      </c>
      <c r="W9" s="132"/>
      <c r="X9" s="132"/>
      <c r="Y9" s="132"/>
      <c r="Z9" s="132"/>
      <c r="AA9" s="131" t="s">
        <v>29</v>
      </c>
      <c r="AB9" s="132"/>
      <c r="AC9" s="132"/>
      <c r="AD9" s="132"/>
      <c r="AE9" s="132"/>
      <c r="AF9" s="41"/>
      <c r="AG9" s="41"/>
    </row>
    <row r="10" spans="1:45" ht="15" customHeight="1">
      <c r="A10" s="104" t="s">
        <v>6</v>
      </c>
      <c r="B10" s="104" t="s">
        <v>48</v>
      </c>
      <c r="C10" s="104" t="s">
        <v>7</v>
      </c>
      <c r="D10" s="106" t="s">
        <v>8</v>
      </c>
      <c r="E10" s="107"/>
      <c r="F10" s="108" t="s">
        <v>9</v>
      </c>
      <c r="G10" s="133" t="s">
        <v>10</v>
      </c>
      <c r="H10" s="133"/>
      <c r="I10" s="133"/>
      <c r="J10" s="133"/>
      <c r="K10" s="133"/>
      <c r="L10" s="133" t="s">
        <v>10</v>
      </c>
      <c r="M10" s="133"/>
      <c r="N10" s="133"/>
      <c r="O10" s="133"/>
      <c r="P10" s="133"/>
      <c r="Q10" s="133" t="s">
        <v>10</v>
      </c>
      <c r="R10" s="133"/>
      <c r="S10" s="133"/>
      <c r="T10" s="133"/>
      <c r="U10" s="133"/>
      <c r="V10" s="133" t="s">
        <v>10</v>
      </c>
      <c r="W10" s="133"/>
      <c r="X10" s="133"/>
      <c r="Y10" s="133"/>
      <c r="Z10" s="133"/>
      <c r="AA10" s="133" t="s">
        <v>10</v>
      </c>
      <c r="AB10" s="133"/>
      <c r="AC10" s="133"/>
      <c r="AD10" s="133"/>
      <c r="AE10" s="133"/>
      <c r="AF10" s="134" t="s">
        <v>31</v>
      </c>
      <c r="AG10" s="137" t="s">
        <v>32</v>
      </c>
      <c r="AH10" s="139" t="s">
        <v>11</v>
      </c>
      <c r="AI10" t="s">
        <v>47</v>
      </c>
      <c r="AJ10" t="s">
        <v>37</v>
      </c>
      <c r="AK10" t="s">
        <v>39</v>
      </c>
      <c r="AL10" t="s">
        <v>38</v>
      </c>
      <c r="AM10" t="s">
        <v>40</v>
      </c>
      <c r="AN10" t="s">
        <v>41</v>
      </c>
      <c r="AO10" t="s">
        <v>42</v>
      </c>
      <c r="AP10" t="s">
        <v>43</v>
      </c>
      <c r="AQ10" t="s">
        <v>44</v>
      </c>
      <c r="AR10" t="s">
        <v>45</v>
      </c>
      <c r="AS10" t="s">
        <v>46</v>
      </c>
    </row>
    <row r="11" spans="1:34" ht="15">
      <c r="A11" s="105"/>
      <c r="B11" s="105"/>
      <c r="C11" s="105"/>
      <c r="D11" s="91" t="s">
        <v>22</v>
      </c>
      <c r="E11" s="91" t="s">
        <v>24</v>
      </c>
      <c r="F11" s="109"/>
      <c r="G11" s="93" t="s">
        <v>12</v>
      </c>
      <c r="H11" s="93" t="s">
        <v>13</v>
      </c>
      <c r="I11" s="93" t="s">
        <v>14</v>
      </c>
      <c r="J11" s="93" t="s">
        <v>15</v>
      </c>
      <c r="K11" s="93" t="s">
        <v>16</v>
      </c>
      <c r="L11" s="93" t="s">
        <v>12</v>
      </c>
      <c r="M11" s="93" t="s">
        <v>13</v>
      </c>
      <c r="N11" s="93" t="s">
        <v>14</v>
      </c>
      <c r="O11" s="93" t="s">
        <v>15</v>
      </c>
      <c r="P11" s="93" t="s">
        <v>16</v>
      </c>
      <c r="Q11" s="93" t="s">
        <v>12</v>
      </c>
      <c r="R11" s="93" t="s">
        <v>13</v>
      </c>
      <c r="S11" s="93" t="s">
        <v>14</v>
      </c>
      <c r="T11" s="93" t="s">
        <v>15</v>
      </c>
      <c r="U11" s="93" t="s">
        <v>16</v>
      </c>
      <c r="V11" s="93" t="s">
        <v>12</v>
      </c>
      <c r="W11" s="93" t="s">
        <v>13</v>
      </c>
      <c r="X11" s="93" t="s">
        <v>14</v>
      </c>
      <c r="Y11" s="93" t="s">
        <v>15</v>
      </c>
      <c r="Z11" s="93" t="s">
        <v>16</v>
      </c>
      <c r="AA11" s="93" t="s">
        <v>12</v>
      </c>
      <c r="AB11" s="93" t="s">
        <v>13</v>
      </c>
      <c r="AC11" s="93" t="s">
        <v>14</v>
      </c>
      <c r="AD11" s="93" t="s">
        <v>15</v>
      </c>
      <c r="AE11" s="93" t="s">
        <v>16</v>
      </c>
      <c r="AF11" s="135"/>
      <c r="AG11" s="138"/>
      <c r="AH11" s="140"/>
    </row>
    <row r="12" spans="1:34" ht="15">
      <c r="A12" s="105"/>
      <c r="B12" s="105"/>
      <c r="C12" s="105"/>
      <c r="D12" s="92"/>
      <c r="E12" s="92"/>
      <c r="F12" s="109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136"/>
      <c r="AG12" s="138"/>
      <c r="AH12" s="140"/>
    </row>
    <row r="13" spans="1:46" ht="26.25">
      <c r="A13" s="10">
        <v>1</v>
      </c>
      <c r="B13" s="30" t="str">
        <f>Итоговый!B13</f>
        <v>Бучельников Н.Ю. (Россия, Екатеринбург)</v>
      </c>
      <c r="C13" s="62" t="str">
        <f>Итоговый!C13</f>
        <v>Тянь-Шань</v>
      </c>
      <c r="D13" s="62">
        <f>Итоговый!D13</f>
        <v>5</v>
      </c>
      <c r="E13" s="62">
        <f>Итоговый!E13</f>
        <v>5</v>
      </c>
      <c r="F13" s="62" t="str">
        <f>Итоговый!F13</f>
        <v>15.07 - 27.07</v>
      </c>
      <c r="G13" s="35">
        <f>Судья1!G13</f>
        <v>60</v>
      </c>
      <c r="H13" s="35">
        <f>Судья1!H13</f>
        <v>8</v>
      </c>
      <c r="I13" s="35">
        <f>Судья1!I13+Судья1!J13+Судья1!K13</f>
        <v>5</v>
      </c>
      <c r="J13" s="35">
        <f>Судья1!L13</f>
        <v>6</v>
      </c>
      <c r="K13" s="35">
        <f>Судья1!M13</f>
        <v>5</v>
      </c>
      <c r="L13" s="35">
        <f>Судья2!G13</f>
        <v>67</v>
      </c>
      <c r="M13" s="35">
        <f>Судья2!H13</f>
        <v>6</v>
      </c>
      <c r="N13" s="35">
        <f>Судья2!I13+Судья2!J13+Судья2!K13</f>
        <v>-2</v>
      </c>
      <c r="O13" s="35">
        <f>Судья2!L13</f>
        <v>5</v>
      </c>
      <c r="P13" s="35">
        <f>Судья2!M13</f>
        <v>5</v>
      </c>
      <c r="Q13" s="35">
        <f>Судья3!G13</f>
        <v>62</v>
      </c>
      <c r="R13" s="35">
        <f>Судья3!H13</f>
        <v>6</v>
      </c>
      <c r="S13" s="35">
        <f>Судья3!I13+Судья3!J13+Судья3!K13</f>
        <v>-5</v>
      </c>
      <c r="T13" s="35">
        <f>Судья3!L13</f>
        <v>5</v>
      </c>
      <c r="U13" s="35">
        <f>Судья3!M13</f>
        <v>3</v>
      </c>
      <c r="V13" s="35">
        <f>Судья4!G13</f>
        <v>0</v>
      </c>
      <c r="W13" s="35">
        <f>Судья4!H13</f>
        <v>0</v>
      </c>
      <c r="X13" s="35">
        <f>Судья4!I13+Судья4!J13+Судья4!K13</f>
        <v>0</v>
      </c>
      <c r="Y13" s="35">
        <f>Судья4!L13</f>
        <v>0</v>
      </c>
      <c r="Z13" s="35">
        <f>Судья4!M13</f>
        <v>0</v>
      </c>
      <c r="AA13" s="35">
        <f>Судья5!G13</f>
        <v>74</v>
      </c>
      <c r="AB13" s="35">
        <f>Судья5!H13</f>
        <v>8</v>
      </c>
      <c r="AC13" s="35">
        <f>Судья5!I13+Судья5!J13+Судья5!K13</f>
        <v>-1</v>
      </c>
      <c r="AD13" s="35">
        <f>Судья5!L13</f>
        <v>7</v>
      </c>
      <c r="AE13" s="35">
        <f>Судья5!M13</f>
        <v>4</v>
      </c>
      <c r="AF13" s="42">
        <f>(SUM(G13:AE13)-AI13)/3</f>
        <v>78</v>
      </c>
      <c r="AG13" s="56">
        <v>11</v>
      </c>
      <c r="AH13" s="43"/>
      <c r="AI13" s="54">
        <f>SUM(AJ13:AS13)</f>
        <v>94</v>
      </c>
      <c r="AJ13" s="54">
        <f>MAX(G13,L13,Q13,V13,AA13)</f>
        <v>74</v>
      </c>
      <c r="AK13" s="54">
        <f>MIN(G13,L13,Q13,V13,AA13)</f>
        <v>0</v>
      </c>
      <c r="AL13" s="54">
        <f>MAX(H13,M13,R13,W13,AB13)</f>
        <v>8</v>
      </c>
      <c r="AM13" s="54">
        <f>MIN(H13,M13,R13,W13,AB13)</f>
        <v>0</v>
      </c>
      <c r="AN13" s="54">
        <f>MAX(I13,N13,S13,X13,AC13)</f>
        <v>5</v>
      </c>
      <c r="AO13" s="54">
        <f>MIN(I13,N13,S13,X13,AC13)</f>
        <v>-5</v>
      </c>
      <c r="AP13" s="54">
        <f>MAX(J13,O13,T13,Y13,AD13)</f>
        <v>7</v>
      </c>
      <c r="AQ13" s="54">
        <f>MIN(J13,O13,T13,Y13,AD13)</f>
        <v>0</v>
      </c>
      <c r="AR13" s="54">
        <f>MAX(K13,P13,U13,Z13,AE13)</f>
        <v>5</v>
      </c>
      <c r="AS13" s="54">
        <f>MIN(K13,P13,U13,Z13,AE13)</f>
        <v>0</v>
      </c>
      <c r="AT13" s="55"/>
    </row>
    <row r="14" spans="1:46" ht="26.25">
      <c r="A14" s="10">
        <f>A13+1</f>
        <v>2</v>
      </c>
      <c r="B14" s="30" t="str">
        <f>Итоговый!B14</f>
        <v>Вертеленко А.Г. (Украина, Первомайск)</v>
      </c>
      <c r="C14" s="62" t="str">
        <f>Итоговый!C14</f>
        <v>Кавказ</v>
      </c>
      <c r="D14" s="62">
        <f>Итоговый!D14</f>
        <v>5</v>
      </c>
      <c r="E14" s="62">
        <f>Итоговый!E14</f>
        <v>5</v>
      </c>
      <c r="F14" s="62" t="str">
        <f>Итоговый!F14</f>
        <v>28.08 - 14.09</v>
      </c>
      <c r="G14" s="35">
        <f>Судья1!G14</f>
        <v>74</v>
      </c>
      <c r="H14" s="35">
        <f>Судья1!H14</f>
        <v>8</v>
      </c>
      <c r="I14" s="35">
        <f>Судья1!I14+Судья1!J14+Судья1!K14</f>
        <v>4</v>
      </c>
      <c r="J14" s="35">
        <f>Судья1!L14</f>
        <v>3</v>
      </c>
      <c r="K14" s="35">
        <f>Судья1!M14</f>
        <v>4</v>
      </c>
      <c r="L14" s="35">
        <f>Судья2!G14</f>
        <v>73</v>
      </c>
      <c r="M14" s="35">
        <f>Судья2!H14</f>
        <v>6</v>
      </c>
      <c r="N14" s="35">
        <f>Судья2!I14+Судья2!J14+Судья2!K14</f>
        <v>0</v>
      </c>
      <c r="O14" s="35">
        <f>Судья2!L14</f>
        <v>8</v>
      </c>
      <c r="P14" s="35">
        <f>Судья2!M14</f>
        <v>3</v>
      </c>
      <c r="Q14" s="35">
        <f>Судья3!G14</f>
        <v>71</v>
      </c>
      <c r="R14" s="35">
        <f>Судья3!H14</f>
        <v>2</v>
      </c>
      <c r="S14" s="35">
        <f>Судья3!I14+Судья3!J14+Судья3!K14</f>
        <v>12</v>
      </c>
      <c r="T14" s="35">
        <f>Судья3!L14</f>
        <v>4</v>
      </c>
      <c r="U14" s="35">
        <f>Судья3!M14</f>
        <v>3</v>
      </c>
      <c r="V14" s="35">
        <f>Судья4!G14</f>
        <v>0</v>
      </c>
      <c r="W14" s="35">
        <f>Судья4!H14</f>
        <v>0</v>
      </c>
      <c r="X14" s="35">
        <f>Судья4!I14+Судья4!J14+Судья4!K14</f>
        <v>0</v>
      </c>
      <c r="Y14" s="35">
        <f>Судья4!L14</f>
        <v>0</v>
      </c>
      <c r="Z14" s="35">
        <f>Судья4!M14</f>
        <v>0</v>
      </c>
      <c r="AA14" s="35">
        <f>Судья5!G14</f>
        <v>89</v>
      </c>
      <c r="AB14" s="35">
        <f>Судья5!H14</f>
        <v>6</v>
      </c>
      <c r="AC14" s="35">
        <f>Судья5!I14+Судья5!J14+Судья5!K14</f>
        <v>1</v>
      </c>
      <c r="AD14" s="35">
        <f>Судья5!L14</f>
        <v>10</v>
      </c>
      <c r="AE14" s="35">
        <f>Судья5!M14</f>
        <v>5</v>
      </c>
      <c r="AF14" s="42">
        <f aca="true" t="shared" si="0" ref="AF14:AF20">(SUM(G14:AE14)-AI14)/3</f>
        <v>87.33333333333333</v>
      </c>
      <c r="AG14" s="56">
        <v>1</v>
      </c>
      <c r="AH14" s="43"/>
      <c r="AI14" s="54">
        <f aca="true" t="shared" si="1" ref="AI14:AI20">SUM(AJ14:AS14)</f>
        <v>124</v>
      </c>
      <c r="AJ14" s="54">
        <f aca="true" t="shared" si="2" ref="AJ14:AJ20">MAX(G14,L14,Q14,V14,AA14)</f>
        <v>89</v>
      </c>
      <c r="AK14" s="54">
        <f aca="true" t="shared" si="3" ref="AK14:AK20">MIN(G14,L14,Q14,V14,AA14)</f>
        <v>0</v>
      </c>
      <c r="AL14" s="54">
        <f aca="true" t="shared" si="4" ref="AL14:AL20">MAX(H14,M14,R14,W14,AB14)</f>
        <v>8</v>
      </c>
      <c r="AM14" s="54">
        <f aca="true" t="shared" si="5" ref="AM14:AM20">MIN(H14,M14,R14,W14,AB14)</f>
        <v>0</v>
      </c>
      <c r="AN14" s="54">
        <f aca="true" t="shared" si="6" ref="AN14:AN20">MAX(I14,N14,S14,X14,AC14)</f>
        <v>12</v>
      </c>
      <c r="AO14" s="54">
        <f aca="true" t="shared" si="7" ref="AO14:AO20">MIN(I14,N14,S14,X14,AC14)</f>
        <v>0</v>
      </c>
      <c r="AP14" s="54">
        <f aca="true" t="shared" si="8" ref="AP14:AP20">MAX(J14,O14,T14,Y14,AD14)</f>
        <v>10</v>
      </c>
      <c r="AQ14" s="54">
        <f aca="true" t="shared" si="9" ref="AQ14:AQ20">MIN(J14,O14,T14,Y14,AD14)</f>
        <v>0</v>
      </c>
      <c r="AR14" s="54">
        <f aca="true" t="shared" si="10" ref="AR14:AR20">MAX(K14,P14,U14,Z14,AE14)</f>
        <v>5</v>
      </c>
      <c r="AS14" s="54">
        <f aca="true" t="shared" si="11" ref="AS14:AS20">MIN(K14,P14,U14,Z14,AE14)</f>
        <v>0</v>
      </c>
      <c r="AT14" s="55"/>
    </row>
    <row r="15" spans="1:46" ht="26.25">
      <c r="A15" s="10">
        <f>A14+1</f>
        <v>3</v>
      </c>
      <c r="B15" s="30" t="str">
        <f>Итоговый!B15</f>
        <v>Зорин Г.Г. (Украина,                Белая Церковь)</v>
      </c>
      <c r="C15" s="62" t="str">
        <f>Итоговый!C15</f>
        <v>Кавказ</v>
      </c>
      <c r="D15" s="62">
        <f>Итоговый!D15</f>
        <v>5</v>
      </c>
      <c r="E15" s="62">
        <f>Итоговый!E15</f>
        <v>5</v>
      </c>
      <c r="F15" s="62" t="str">
        <f>Итоговый!F15</f>
        <v>30.08 - 25.09</v>
      </c>
      <c r="G15" s="35">
        <f>Судья1!G15</f>
        <v>60</v>
      </c>
      <c r="H15" s="35">
        <f>Судья1!H15</f>
        <v>5</v>
      </c>
      <c r="I15" s="35">
        <f>Судья1!I15+Судья1!J15+Судья1!K15</f>
        <v>6</v>
      </c>
      <c r="J15" s="35">
        <f>Судья1!L15</f>
        <v>3</v>
      </c>
      <c r="K15" s="35">
        <f>Судья1!M15</f>
        <v>3</v>
      </c>
      <c r="L15" s="35">
        <f>Судья2!G15</f>
        <v>54</v>
      </c>
      <c r="M15" s="35">
        <f>Судья2!H15</f>
        <v>1</v>
      </c>
      <c r="N15" s="35">
        <f>Судья2!I15+Судья2!J15+Судья2!K15</f>
        <v>6</v>
      </c>
      <c r="O15" s="35">
        <f>Судья2!L15</f>
        <v>3</v>
      </c>
      <c r="P15" s="35">
        <f>Судья2!M15</f>
        <v>3</v>
      </c>
      <c r="Q15" s="35">
        <f>Судья3!G15</f>
        <v>47</v>
      </c>
      <c r="R15" s="35">
        <f>Судья3!H15</f>
        <v>0</v>
      </c>
      <c r="S15" s="35">
        <f>Судья3!I15+Судья3!J15+Судья3!K15</f>
        <v>2</v>
      </c>
      <c r="T15" s="35">
        <f>Судья3!L15</f>
        <v>0</v>
      </c>
      <c r="U15" s="35">
        <f>Судья3!M15</f>
        <v>2</v>
      </c>
      <c r="V15" s="35">
        <f>Судья4!G15</f>
        <v>0</v>
      </c>
      <c r="W15" s="35">
        <f>Судья4!H15</f>
        <v>0</v>
      </c>
      <c r="X15" s="35">
        <f>Судья4!I15+Судья4!J15+Судья4!K15</f>
        <v>0</v>
      </c>
      <c r="Y15" s="35">
        <f>Судья4!L15</f>
        <v>0</v>
      </c>
      <c r="Z15" s="35">
        <f>Судья4!M15</f>
        <v>0</v>
      </c>
      <c r="AA15" s="35">
        <f>Судья5!G15</f>
        <v>70</v>
      </c>
      <c r="AB15" s="35">
        <f>Судья5!H15</f>
        <v>0</v>
      </c>
      <c r="AC15" s="35">
        <f>Судья5!I15+Судья5!J15+Судья5!K15</f>
        <v>7</v>
      </c>
      <c r="AD15" s="35">
        <f>Судья5!L15</f>
        <v>2</v>
      </c>
      <c r="AE15" s="35">
        <f>Судья5!M15</f>
        <v>5</v>
      </c>
      <c r="AF15" s="42">
        <f t="shared" si="0"/>
        <v>63</v>
      </c>
      <c r="AG15" s="56">
        <v>4</v>
      </c>
      <c r="AH15" s="43"/>
      <c r="AI15" s="54">
        <f t="shared" si="1"/>
        <v>90</v>
      </c>
      <c r="AJ15" s="54">
        <f t="shared" si="2"/>
        <v>70</v>
      </c>
      <c r="AK15" s="54">
        <f t="shared" si="3"/>
        <v>0</v>
      </c>
      <c r="AL15" s="54">
        <f t="shared" si="4"/>
        <v>5</v>
      </c>
      <c r="AM15" s="54">
        <f t="shared" si="5"/>
        <v>0</v>
      </c>
      <c r="AN15" s="54">
        <f t="shared" si="6"/>
        <v>7</v>
      </c>
      <c r="AO15" s="54">
        <f t="shared" si="7"/>
        <v>0</v>
      </c>
      <c r="AP15" s="54">
        <f t="shared" si="8"/>
        <v>3</v>
      </c>
      <c r="AQ15" s="54">
        <f t="shared" si="9"/>
        <v>0</v>
      </c>
      <c r="AR15" s="54">
        <f t="shared" si="10"/>
        <v>5</v>
      </c>
      <c r="AS15" s="54">
        <f t="shared" si="11"/>
        <v>0</v>
      </c>
      <c r="AT15" s="55"/>
    </row>
    <row r="16" spans="1:46" ht="26.25">
      <c r="A16" s="10">
        <f>A15+1</f>
        <v>4</v>
      </c>
      <c r="B16" s="30" t="str">
        <f>Итоговый!B16</f>
        <v>Ковалев О.В. (Украина, Харьков)</v>
      </c>
      <c r="C16" s="62" t="str">
        <f>Итоговый!C16</f>
        <v>Северный Урал</v>
      </c>
      <c r="D16" s="62">
        <f>Итоговый!D16</f>
        <v>5</v>
      </c>
      <c r="E16" s="62">
        <f>Итоговый!E16</f>
        <v>5</v>
      </c>
      <c r="F16" s="62" t="str">
        <f>Итоговый!F16</f>
        <v>25.07 - 09.08</v>
      </c>
      <c r="G16" s="35">
        <f>Судья1!G16</f>
        <v>68</v>
      </c>
      <c r="H16" s="35">
        <f>Судья1!H16</f>
        <v>8</v>
      </c>
      <c r="I16" s="35">
        <f>Судья1!I16+Судья1!J16+Судья1!K16</f>
        <v>3</v>
      </c>
      <c r="J16" s="35">
        <f>Судья1!L16</f>
        <v>5</v>
      </c>
      <c r="K16" s="35">
        <f>Судья1!M16</f>
        <v>3</v>
      </c>
      <c r="L16" s="35">
        <f>Судья2!G16</f>
        <v>62</v>
      </c>
      <c r="M16" s="35">
        <f>Судья2!H16</f>
        <v>7</v>
      </c>
      <c r="N16" s="35">
        <f>Судья2!I16+Судья2!J16+Судья2!K16</f>
        <v>4</v>
      </c>
      <c r="O16" s="35">
        <f>Судья2!L16</f>
        <v>6</v>
      </c>
      <c r="P16" s="35">
        <f>Судья2!M16</f>
        <v>2</v>
      </c>
      <c r="Q16" s="35">
        <f>Судья3!G16</f>
        <v>48</v>
      </c>
      <c r="R16" s="35">
        <f>Судья3!H16</f>
        <v>6</v>
      </c>
      <c r="S16" s="35">
        <f>Судья3!I16+Судья3!J16+Судья3!K16</f>
        <v>3</v>
      </c>
      <c r="T16" s="35">
        <f>Судья3!L16</f>
        <v>0</v>
      </c>
      <c r="U16" s="35">
        <f>Судья3!M16</f>
        <v>3</v>
      </c>
      <c r="V16" s="35">
        <f>Судья4!G16</f>
        <v>0</v>
      </c>
      <c r="W16" s="35">
        <f>Судья4!H16</f>
        <v>0</v>
      </c>
      <c r="X16" s="35">
        <f>Судья4!I16+Судья4!J16+Судья4!K16</f>
        <v>0</v>
      </c>
      <c r="Y16" s="35">
        <f>Судья4!L16</f>
        <v>0</v>
      </c>
      <c r="Z16" s="35">
        <f>Судья4!M16</f>
        <v>0</v>
      </c>
      <c r="AA16" s="35">
        <f>Судья5!G16</f>
        <v>76</v>
      </c>
      <c r="AB16" s="35">
        <f>Судья5!H16</f>
        <v>14</v>
      </c>
      <c r="AC16" s="35">
        <f>Судья5!I16+Судья5!J16+Судья5!K16</f>
        <v>6</v>
      </c>
      <c r="AD16" s="35">
        <f>Судья5!L16</f>
        <v>6</v>
      </c>
      <c r="AE16" s="35">
        <f>Судья5!M16</f>
        <v>4</v>
      </c>
      <c r="AF16" s="42">
        <f t="shared" si="0"/>
        <v>76</v>
      </c>
      <c r="AG16" s="56">
        <v>12</v>
      </c>
      <c r="AH16" s="43"/>
      <c r="AI16" s="54">
        <f t="shared" si="1"/>
        <v>106</v>
      </c>
      <c r="AJ16" s="54">
        <f t="shared" si="2"/>
        <v>76</v>
      </c>
      <c r="AK16" s="54">
        <f t="shared" si="3"/>
        <v>0</v>
      </c>
      <c r="AL16" s="54">
        <f t="shared" si="4"/>
        <v>14</v>
      </c>
      <c r="AM16" s="54">
        <f t="shared" si="5"/>
        <v>0</v>
      </c>
      <c r="AN16" s="54">
        <f t="shared" si="6"/>
        <v>6</v>
      </c>
      <c r="AO16" s="54">
        <f t="shared" si="7"/>
        <v>0</v>
      </c>
      <c r="AP16" s="54">
        <f t="shared" si="8"/>
        <v>6</v>
      </c>
      <c r="AQ16" s="54">
        <f t="shared" si="9"/>
        <v>0</v>
      </c>
      <c r="AR16" s="54">
        <f t="shared" si="10"/>
        <v>4</v>
      </c>
      <c r="AS16" s="54">
        <f t="shared" si="11"/>
        <v>0</v>
      </c>
      <c r="AT16" s="55"/>
    </row>
    <row r="17" spans="1:46" ht="26.25">
      <c r="A17" s="10">
        <f>A16+1</f>
        <v>5</v>
      </c>
      <c r="B17" s="30" t="str">
        <f>Итоговый!B17</f>
        <v>Пантюшков А.М. (Украина, Днепропетровск)</v>
      </c>
      <c r="C17" s="62" t="str">
        <f>Итоговый!C17</f>
        <v>Гималаи</v>
      </c>
      <c r="D17" s="62">
        <f>Итоговый!D17</f>
        <v>5</v>
      </c>
      <c r="E17" s="62">
        <f>Итоговый!E17</f>
        <v>5</v>
      </c>
      <c r="F17" s="62" t="str">
        <f>Итоговый!F17</f>
        <v>30.07 - 23.08</v>
      </c>
      <c r="G17" s="35">
        <f>Судья1!G17</f>
        <v>80</v>
      </c>
      <c r="H17" s="35">
        <f>Судья1!H17</f>
        <v>12</v>
      </c>
      <c r="I17" s="35">
        <f>Судья1!I17+Судья1!J17+Судья1!K17</f>
        <v>7</v>
      </c>
      <c r="J17" s="35">
        <f>Судья1!L17</f>
        <v>10</v>
      </c>
      <c r="K17" s="35">
        <f>Судья1!M17</f>
        <v>5</v>
      </c>
      <c r="L17" s="35">
        <f>Судья2!G17</f>
        <v>82</v>
      </c>
      <c r="M17" s="35">
        <f>Судья2!H17</f>
        <v>9</v>
      </c>
      <c r="N17" s="35">
        <f>Судья2!I17+Судья2!J17+Судья2!K17</f>
        <v>-2</v>
      </c>
      <c r="O17" s="35">
        <f>Судья2!L17</f>
        <v>9</v>
      </c>
      <c r="P17" s="35">
        <f>Судья2!M17</f>
        <v>2</v>
      </c>
      <c r="Q17" s="35">
        <f>Судья3!G17</f>
        <v>77</v>
      </c>
      <c r="R17" s="35">
        <f>Судья3!H17</f>
        <v>3</v>
      </c>
      <c r="S17" s="35">
        <f>Судья3!I17+Судья3!J17+Судья3!K17</f>
        <v>10</v>
      </c>
      <c r="T17" s="35">
        <f>Судья3!L17</f>
        <v>7</v>
      </c>
      <c r="U17" s="35">
        <f>Судья3!M17</f>
        <v>3</v>
      </c>
      <c r="V17" s="35">
        <f>Судья4!G17</f>
        <v>0</v>
      </c>
      <c r="W17" s="35">
        <f>Судья4!H17</f>
        <v>0</v>
      </c>
      <c r="X17" s="35">
        <f>Судья4!I17+Судья4!J17+Судья4!K17</f>
        <v>0</v>
      </c>
      <c r="Y17" s="35">
        <f>Судья4!L17</f>
        <v>0</v>
      </c>
      <c r="Z17" s="35">
        <f>Судья4!M17</f>
        <v>0</v>
      </c>
      <c r="AA17" s="35">
        <f>Судья5!G17</f>
        <v>79</v>
      </c>
      <c r="AB17" s="35">
        <f>Судья5!H17</f>
        <v>12</v>
      </c>
      <c r="AC17" s="35">
        <f>Судья5!I17+Судья5!J17+Судья5!K17</f>
        <v>4</v>
      </c>
      <c r="AD17" s="35">
        <f>Судья5!L17</f>
        <v>5</v>
      </c>
      <c r="AE17" s="35">
        <f>Судья5!M17</f>
        <v>3</v>
      </c>
      <c r="AF17" s="42">
        <f t="shared" si="0"/>
        <v>100</v>
      </c>
      <c r="AG17" s="57" t="s">
        <v>52</v>
      </c>
      <c r="AH17" s="43"/>
      <c r="AI17" s="54">
        <f t="shared" si="1"/>
        <v>117</v>
      </c>
      <c r="AJ17" s="54">
        <f t="shared" si="2"/>
        <v>82</v>
      </c>
      <c r="AK17" s="54">
        <f t="shared" si="3"/>
        <v>0</v>
      </c>
      <c r="AL17" s="54">
        <f t="shared" si="4"/>
        <v>12</v>
      </c>
      <c r="AM17" s="54">
        <f t="shared" si="5"/>
        <v>0</v>
      </c>
      <c r="AN17" s="54">
        <f t="shared" si="6"/>
        <v>10</v>
      </c>
      <c r="AO17" s="54">
        <f t="shared" si="7"/>
        <v>-2</v>
      </c>
      <c r="AP17" s="54">
        <f t="shared" si="8"/>
        <v>10</v>
      </c>
      <c r="AQ17" s="54">
        <f t="shared" si="9"/>
        <v>0</v>
      </c>
      <c r="AR17" s="54">
        <f t="shared" si="10"/>
        <v>5</v>
      </c>
      <c r="AS17" s="54">
        <f t="shared" si="11"/>
        <v>0</v>
      </c>
      <c r="AT17" s="55"/>
    </row>
    <row r="18" spans="1:46" ht="26.25">
      <c r="A18" s="10">
        <v>6</v>
      </c>
      <c r="B18" s="30" t="str">
        <f>Итоговый!B18</f>
        <v>Полякова И.В. (Россия, Москва)</v>
      </c>
      <c r="C18" s="62" t="str">
        <f>Итоговый!C18</f>
        <v>Тянь-Шань</v>
      </c>
      <c r="D18" s="62">
        <f>Итоговый!D18</f>
        <v>5</v>
      </c>
      <c r="E18" s="62">
        <f>Итоговый!E18</f>
        <v>5</v>
      </c>
      <c r="F18" s="62" t="str">
        <f>Итоговый!F18</f>
        <v>04.08 - 25.08</v>
      </c>
      <c r="G18" s="35">
        <f>Судья1!G18</f>
        <v>78</v>
      </c>
      <c r="H18" s="35">
        <f>Судья1!H18</f>
        <v>5</v>
      </c>
      <c r="I18" s="35">
        <f>Судья1!I18+Судья1!J18+Судья1!K18</f>
        <v>7</v>
      </c>
      <c r="J18" s="35">
        <f>Судья1!L18</f>
        <v>8</v>
      </c>
      <c r="K18" s="35">
        <f>Судья1!M18</f>
        <v>6</v>
      </c>
      <c r="L18" s="35">
        <f>Судья2!G18</f>
        <v>72</v>
      </c>
      <c r="M18" s="35">
        <f>Судья2!H18</f>
        <v>2</v>
      </c>
      <c r="N18" s="35">
        <f>Судья2!I18+Судья2!J18+Судья2!K18</f>
        <v>-1</v>
      </c>
      <c r="O18" s="35">
        <f>Судья2!L18</f>
        <v>7</v>
      </c>
      <c r="P18" s="35">
        <f>Судья2!M18</f>
        <v>3</v>
      </c>
      <c r="Q18" s="35">
        <f>Судья3!G18</f>
        <v>67</v>
      </c>
      <c r="R18" s="35">
        <f>Судья3!H18</f>
        <v>0</v>
      </c>
      <c r="S18" s="35">
        <f>Судья3!I18+Судья3!J18+Судья3!K18</f>
        <v>6</v>
      </c>
      <c r="T18" s="35">
        <f>Судья3!L18</f>
        <v>6</v>
      </c>
      <c r="U18" s="35">
        <f>Судья3!M18</f>
        <v>3</v>
      </c>
      <c r="V18" s="35">
        <f>Судья4!G18</f>
        <v>0</v>
      </c>
      <c r="W18" s="35">
        <f>Судья4!H18</f>
        <v>0</v>
      </c>
      <c r="X18" s="35">
        <f>Судья4!I18+Судья4!J18+Судья4!K18</f>
        <v>0</v>
      </c>
      <c r="Y18" s="35">
        <f>Судья4!L18</f>
        <v>0</v>
      </c>
      <c r="Z18" s="35">
        <f>Судья4!M18</f>
        <v>0</v>
      </c>
      <c r="AA18" s="35">
        <f>Судья5!G18</f>
        <v>86</v>
      </c>
      <c r="AB18" s="35">
        <f>Судья5!H18</f>
        <v>4</v>
      </c>
      <c r="AC18" s="35">
        <f>Судья5!I18+Судья5!J18+Судья5!K18</f>
        <v>-4</v>
      </c>
      <c r="AD18" s="35">
        <f>Судья5!L18</f>
        <v>8</v>
      </c>
      <c r="AE18" s="35">
        <f>Судья5!M18</f>
        <v>7</v>
      </c>
      <c r="AF18" s="42">
        <f t="shared" si="0"/>
        <v>87</v>
      </c>
      <c r="AG18" s="58">
        <v>13</v>
      </c>
      <c r="AH18" s="43"/>
      <c r="AI18" s="54">
        <f t="shared" si="1"/>
        <v>109</v>
      </c>
      <c r="AJ18" s="54">
        <f t="shared" si="2"/>
        <v>86</v>
      </c>
      <c r="AK18" s="54">
        <f t="shared" si="3"/>
        <v>0</v>
      </c>
      <c r="AL18" s="54">
        <f t="shared" si="4"/>
        <v>5</v>
      </c>
      <c r="AM18" s="54">
        <f t="shared" si="5"/>
        <v>0</v>
      </c>
      <c r="AN18" s="54">
        <f t="shared" si="6"/>
        <v>7</v>
      </c>
      <c r="AO18" s="54">
        <f t="shared" si="7"/>
        <v>-4</v>
      </c>
      <c r="AP18" s="54">
        <f t="shared" si="8"/>
        <v>8</v>
      </c>
      <c r="AQ18" s="54">
        <f t="shared" si="9"/>
        <v>0</v>
      </c>
      <c r="AR18" s="54">
        <f t="shared" si="10"/>
        <v>7</v>
      </c>
      <c r="AS18" s="54">
        <f t="shared" si="11"/>
        <v>0</v>
      </c>
      <c r="AT18" s="55"/>
    </row>
    <row r="19" spans="1:46" ht="26.25">
      <c r="A19" s="10">
        <v>7</v>
      </c>
      <c r="B19" s="30" t="str">
        <f>Итоговый!B19</f>
        <v>Потапенко А. М. (Россия, Москва)</v>
      </c>
      <c r="C19" s="62" t="str">
        <f>Итоговый!C19</f>
        <v>Тянь-Шань</v>
      </c>
      <c r="D19" s="62">
        <f>Итоговый!D19</f>
        <v>5</v>
      </c>
      <c r="E19" s="62">
        <f>Итоговый!E19</f>
        <v>5</v>
      </c>
      <c r="F19" s="62" t="str">
        <f>Итоговый!F19</f>
        <v>11.08 - 29.08</v>
      </c>
      <c r="G19" s="35">
        <f>Судья1!G19</f>
        <v>67</v>
      </c>
      <c r="H19" s="35">
        <f>Судья1!H19</f>
        <v>4</v>
      </c>
      <c r="I19" s="35">
        <f>Судья1!I19+Судья1!J19+Судья1!K19</f>
        <v>12</v>
      </c>
      <c r="J19" s="35">
        <f>Судья1!L19</f>
        <v>3</v>
      </c>
      <c r="K19" s="35">
        <f>Судья1!M19</f>
        <v>8</v>
      </c>
      <c r="L19" s="35">
        <f>Судья2!G19</f>
        <v>71</v>
      </c>
      <c r="M19" s="35">
        <f>Судья2!H19</f>
        <v>1</v>
      </c>
      <c r="N19" s="35">
        <f>Судья2!I19+Судья2!J19+Судья2!K19</f>
        <v>8</v>
      </c>
      <c r="O19" s="35">
        <f>Судья2!L19</f>
        <v>5</v>
      </c>
      <c r="P19" s="35">
        <f>Судья2!M19</f>
        <v>8</v>
      </c>
      <c r="Q19" s="35">
        <f>Судья3!G19</f>
        <v>68</v>
      </c>
      <c r="R19" s="35">
        <f>Судья3!H19</f>
        <v>0</v>
      </c>
      <c r="S19" s="35">
        <f>Судья3!I19+Судья3!J19+Судья3!K19</f>
        <v>13</v>
      </c>
      <c r="T19" s="35">
        <f>Судья3!L19</f>
        <v>5</v>
      </c>
      <c r="U19" s="35">
        <f>Судья3!M19</f>
        <v>6</v>
      </c>
      <c r="V19" s="35">
        <f>Судья4!G19</f>
        <v>0</v>
      </c>
      <c r="W19" s="35">
        <f>Судья4!H19</f>
        <v>0</v>
      </c>
      <c r="X19" s="35">
        <f>Судья4!I19+Судья4!J19+Судья4!K19</f>
        <v>0</v>
      </c>
      <c r="Y19" s="35">
        <f>Судья4!L19</f>
        <v>0</v>
      </c>
      <c r="Z19" s="35">
        <f>Судья4!M19</f>
        <v>0</v>
      </c>
      <c r="AA19" s="35">
        <f>Судья5!G19</f>
        <v>72</v>
      </c>
      <c r="AB19" s="35">
        <f>Судья5!H19</f>
        <v>2</v>
      </c>
      <c r="AC19" s="35">
        <f>Судья5!I19+Судья5!J19+Судья5!K19</f>
        <v>-1</v>
      </c>
      <c r="AD19" s="35">
        <f>Судья5!L19</f>
        <v>4</v>
      </c>
      <c r="AE19" s="35">
        <f>Судья5!M19</f>
        <v>8</v>
      </c>
      <c r="AF19" s="42">
        <f t="shared" si="0"/>
        <v>87.66666666666667</v>
      </c>
      <c r="AG19" s="56">
        <v>14</v>
      </c>
      <c r="AH19" s="44"/>
      <c r="AI19" s="54">
        <f t="shared" si="1"/>
        <v>101</v>
      </c>
      <c r="AJ19" s="54">
        <f t="shared" si="2"/>
        <v>72</v>
      </c>
      <c r="AK19" s="54">
        <f t="shared" si="3"/>
        <v>0</v>
      </c>
      <c r="AL19" s="54">
        <f t="shared" si="4"/>
        <v>4</v>
      </c>
      <c r="AM19" s="54">
        <f t="shared" si="5"/>
        <v>0</v>
      </c>
      <c r="AN19" s="54">
        <f t="shared" si="6"/>
        <v>13</v>
      </c>
      <c r="AO19" s="54">
        <f t="shared" si="7"/>
        <v>-1</v>
      </c>
      <c r="AP19" s="54">
        <f t="shared" si="8"/>
        <v>5</v>
      </c>
      <c r="AQ19" s="54">
        <f t="shared" si="9"/>
        <v>0</v>
      </c>
      <c r="AR19" s="54">
        <f t="shared" si="10"/>
        <v>8</v>
      </c>
      <c r="AS19" s="54">
        <f t="shared" si="11"/>
        <v>0</v>
      </c>
      <c r="AT19" s="55"/>
    </row>
    <row r="20" spans="1:46" ht="26.25">
      <c r="A20" s="10">
        <f>A19+1</f>
        <v>8</v>
      </c>
      <c r="B20" s="30" t="str">
        <f>Итоговый!B20</f>
        <v>Фефелов А.В.  (Россия, Московская обл.)</v>
      </c>
      <c r="C20" s="62" t="str">
        <f>Итоговый!C20</f>
        <v>Китай </v>
      </c>
      <c r="D20" s="62">
        <f>Итоговый!D20</f>
        <v>5</v>
      </c>
      <c r="E20" s="62">
        <f>Итоговый!E20</f>
        <v>5</v>
      </c>
      <c r="F20" s="62" t="str">
        <f>Итоговый!F20</f>
        <v>04.10 - 18.10</v>
      </c>
      <c r="G20" s="35">
        <f>Судья1!G20</f>
        <v>77</v>
      </c>
      <c r="H20" s="35">
        <f>Судья1!H20</f>
        <v>12</v>
      </c>
      <c r="I20" s="35">
        <f>Судья1!I20+Судья1!J20+Судья1!K20</f>
        <v>6</v>
      </c>
      <c r="J20" s="35">
        <f>Судья1!L20</f>
        <v>9</v>
      </c>
      <c r="K20" s="35">
        <f>Судья1!M20</f>
        <v>6</v>
      </c>
      <c r="L20" s="35">
        <f>Судья2!G20</f>
        <v>73</v>
      </c>
      <c r="M20" s="35">
        <f>Судья2!H20</f>
        <v>9</v>
      </c>
      <c r="N20" s="35">
        <f>Судья2!I20+Судья2!J20+Судья2!K20</f>
        <v>-7</v>
      </c>
      <c r="O20" s="35">
        <f>Судья2!L20</f>
        <v>2</v>
      </c>
      <c r="P20" s="35">
        <f>Судья2!M20</f>
        <v>4</v>
      </c>
      <c r="Q20" s="35">
        <f>Судья3!G20</f>
        <v>53</v>
      </c>
      <c r="R20" s="35">
        <f>Судья3!H20</f>
        <v>9</v>
      </c>
      <c r="S20" s="35">
        <f>Судья3!I20+Судья3!J20+Судья3!K20</f>
        <v>4</v>
      </c>
      <c r="T20" s="35">
        <f>Судья3!L20</f>
        <v>0</v>
      </c>
      <c r="U20" s="35">
        <f>Судья3!M20</f>
        <v>4</v>
      </c>
      <c r="V20" s="35">
        <f>Судья4!G20</f>
        <v>0</v>
      </c>
      <c r="W20" s="35">
        <f>Судья4!H20</f>
        <v>0</v>
      </c>
      <c r="X20" s="35">
        <f>Судья4!I20+Судья4!J20+Судья4!K20</f>
        <v>0</v>
      </c>
      <c r="Y20" s="35">
        <f>Судья4!L20</f>
        <v>0</v>
      </c>
      <c r="Z20" s="35">
        <f>Судья4!M20</f>
        <v>0</v>
      </c>
      <c r="AA20" s="35">
        <f>Судья5!G20</f>
        <v>82</v>
      </c>
      <c r="AB20" s="35">
        <f>Судья5!H20</f>
        <v>10</v>
      </c>
      <c r="AC20" s="35">
        <f>Судья5!I20+Судья5!J20+Судья5!K20</f>
        <v>3</v>
      </c>
      <c r="AD20" s="35">
        <f>Судья5!L20</f>
        <v>9</v>
      </c>
      <c r="AE20" s="35">
        <f>Судья5!M20</f>
        <v>3</v>
      </c>
      <c r="AF20" s="42">
        <f t="shared" si="0"/>
        <v>86.66666666666667</v>
      </c>
      <c r="AG20" s="56">
        <v>8</v>
      </c>
      <c r="AH20" s="44"/>
      <c r="AI20" s="54">
        <f t="shared" si="1"/>
        <v>108</v>
      </c>
      <c r="AJ20" s="54">
        <f t="shared" si="2"/>
        <v>82</v>
      </c>
      <c r="AK20" s="54">
        <f t="shared" si="3"/>
        <v>0</v>
      </c>
      <c r="AL20" s="54">
        <f t="shared" si="4"/>
        <v>12</v>
      </c>
      <c r="AM20" s="54">
        <f t="shared" si="5"/>
        <v>0</v>
      </c>
      <c r="AN20" s="54">
        <f t="shared" si="6"/>
        <v>6</v>
      </c>
      <c r="AO20" s="54">
        <f t="shared" si="7"/>
        <v>-7</v>
      </c>
      <c r="AP20" s="54">
        <f t="shared" si="8"/>
        <v>9</v>
      </c>
      <c r="AQ20" s="54">
        <f t="shared" si="9"/>
        <v>0</v>
      </c>
      <c r="AR20" s="54">
        <f t="shared" si="10"/>
        <v>6</v>
      </c>
      <c r="AS20" s="54">
        <f t="shared" si="11"/>
        <v>0</v>
      </c>
      <c r="AT20" s="55"/>
    </row>
    <row r="22" spans="1:18" s="72" customFormat="1" ht="15" customHeight="1">
      <c r="A22" s="69"/>
      <c r="B22" s="66" t="s">
        <v>33</v>
      </c>
      <c r="C22" s="67" t="s">
        <v>79</v>
      </c>
      <c r="D22" s="67"/>
      <c r="E22" s="67"/>
      <c r="F22" s="68"/>
      <c r="G22" s="67"/>
      <c r="H22" s="67"/>
      <c r="I22" s="67"/>
      <c r="J22" s="67"/>
      <c r="K22" s="67"/>
      <c r="L22" s="67"/>
      <c r="M22" s="70"/>
      <c r="N22" s="70"/>
      <c r="O22" s="68" t="s">
        <v>34</v>
      </c>
      <c r="P22" s="67"/>
      <c r="Q22" s="67"/>
      <c r="R22" s="67"/>
    </row>
    <row r="23" spans="1:14" s="72" customFormat="1" ht="15" customHeight="1">
      <c r="A23" s="69"/>
      <c r="B23" s="67"/>
      <c r="C23" s="67" t="s">
        <v>80</v>
      </c>
      <c r="D23" s="67"/>
      <c r="E23" s="67"/>
      <c r="F23" s="67"/>
      <c r="G23" s="67"/>
      <c r="H23" s="67"/>
      <c r="I23" s="67"/>
      <c r="J23" s="67"/>
      <c r="K23" s="67"/>
      <c r="L23" s="70"/>
      <c r="M23" s="70"/>
      <c r="N23" s="70"/>
    </row>
    <row r="24" spans="1:33" s="72" customFormat="1" ht="15" customHeight="1">
      <c r="A24" s="69"/>
      <c r="B24" s="67"/>
      <c r="C24" s="68" t="s">
        <v>78</v>
      </c>
      <c r="D24" s="67"/>
      <c r="E24" s="67"/>
      <c r="F24" s="68"/>
      <c r="G24" s="67"/>
      <c r="H24" s="67"/>
      <c r="I24" s="67"/>
      <c r="J24" s="67"/>
      <c r="K24" s="67"/>
      <c r="L24" s="70"/>
      <c r="M24" s="70"/>
      <c r="N24" s="70"/>
      <c r="O24" s="68" t="s">
        <v>83</v>
      </c>
      <c r="P24" s="67"/>
      <c r="Q24" s="67"/>
      <c r="R24" s="67"/>
      <c r="S24" s="67"/>
      <c r="T24" s="67"/>
      <c r="U24" s="70"/>
      <c r="V24" s="70"/>
      <c r="W24" s="70"/>
      <c r="X24" s="71"/>
      <c r="Z24" s="67"/>
      <c r="AA24" s="67"/>
      <c r="AB24" s="67"/>
      <c r="AC24" s="67"/>
      <c r="AD24" s="70"/>
      <c r="AE24" s="70"/>
      <c r="AF24" s="70"/>
      <c r="AG24" s="71"/>
    </row>
  </sheetData>
  <sheetProtection sort="0" autoFilter="0"/>
  <mergeCells count="56">
    <mergeCell ref="AF10:AF12"/>
    <mergeCell ref="AG10:AG12"/>
    <mergeCell ref="AH10:AH12"/>
    <mergeCell ref="AA9:AE9"/>
    <mergeCell ref="AA10:AE10"/>
    <mergeCell ref="AA11:AA12"/>
    <mergeCell ref="AB11:AB12"/>
    <mergeCell ref="AC11:AC12"/>
    <mergeCell ref="AD11:AD12"/>
    <mergeCell ref="AE11:AE12"/>
    <mergeCell ref="V9:Z9"/>
    <mergeCell ref="V10:Z10"/>
    <mergeCell ref="V11:V12"/>
    <mergeCell ref="W11:W12"/>
    <mergeCell ref="X11:X12"/>
    <mergeCell ref="Y11:Y12"/>
    <mergeCell ref="Z11:Z12"/>
    <mergeCell ref="Q11:Q12"/>
    <mergeCell ref="Q9:U9"/>
    <mergeCell ref="Q10:U10"/>
    <mergeCell ref="R11:R12"/>
    <mergeCell ref="S11:S12"/>
    <mergeCell ref="T11:T12"/>
    <mergeCell ref="U11:U12"/>
    <mergeCell ref="L9:P9"/>
    <mergeCell ref="L10:P10"/>
    <mergeCell ref="L11:L12"/>
    <mergeCell ref="M11:M12"/>
    <mergeCell ref="N11:N12"/>
    <mergeCell ref="O11:O12"/>
    <mergeCell ref="P11:P12"/>
    <mergeCell ref="D11:D12"/>
    <mergeCell ref="E11:E12"/>
    <mergeCell ref="G9:K9"/>
    <mergeCell ref="G10:K10"/>
    <mergeCell ref="G11:G12"/>
    <mergeCell ref="H11:H12"/>
    <mergeCell ref="I11:I12"/>
    <mergeCell ref="J11:J12"/>
    <mergeCell ref="K11:K12"/>
    <mergeCell ref="A7:B7"/>
    <mergeCell ref="C7:F7"/>
    <mergeCell ref="A8:B8"/>
    <mergeCell ref="C8:F8"/>
    <mergeCell ref="A9:F9"/>
    <mergeCell ref="A10:A12"/>
    <mergeCell ref="B10:B12"/>
    <mergeCell ref="C10:C12"/>
    <mergeCell ref="D10:E10"/>
    <mergeCell ref="F10:F12"/>
    <mergeCell ref="A1:B4"/>
    <mergeCell ref="A5:B5"/>
    <mergeCell ref="C5:F5"/>
    <mergeCell ref="A6:B6"/>
    <mergeCell ref="C6:F6"/>
    <mergeCell ref="C1:F4"/>
  </mergeCells>
  <printOptions/>
  <pageMargins left="0.7" right="0.7" top="0.75" bottom="0.75" header="0.3" footer="0.3"/>
  <pageSetup horizontalDpi="600" verticalDpi="600" orientation="landscape" paperSize="9" r:id="rId2"/>
  <ignoredErrors>
    <ignoredError sqref="AG17 AG18:AG1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="110" zoomScaleNormal="110" zoomScalePageLayoutView="0" workbookViewId="0" topLeftCell="A10">
      <selection activeCell="G19" sqref="G19"/>
    </sheetView>
  </sheetViews>
  <sheetFormatPr defaultColWidth="9.140625" defaultRowHeight="15"/>
  <cols>
    <col min="1" max="1" width="3.57421875" style="0" customWidth="1"/>
    <col min="2" max="2" width="27.140625" style="0" customWidth="1"/>
    <col min="3" max="3" width="30.57421875" style="0" customWidth="1"/>
    <col min="4" max="5" width="6.57421875" style="0" customWidth="1"/>
    <col min="6" max="6" width="15.57421875" style="0" customWidth="1"/>
    <col min="7" max="13" width="3.57421875" style="0" customWidth="1"/>
    <col min="14" max="14" width="8.57421875" style="0" customWidth="1"/>
    <col min="15" max="15" width="22.57421875" style="0" customWidth="1"/>
  </cols>
  <sheetData>
    <row r="1" spans="1:20" ht="15.75" customHeight="1">
      <c r="A1" s="110" t="s">
        <v>0</v>
      </c>
      <c r="B1" s="110"/>
      <c r="C1" s="125" t="str">
        <f>Итоговый!C1</f>
        <v>МЕЖДУНАРОДНАЯ ФЕДЕРАЦИЯ СПОРТИВНОГО ТУРИЗМА</v>
      </c>
      <c r="D1" s="126"/>
      <c r="E1" s="126"/>
      <c r="F1" s="127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5.75" customHeight="1">
      <c r="A2" s="110"/>
      <c r="B2" s="110"/>
      <c r="C2" s="117"/>
      <c r="D2" s="128"/>
      <c r="E2" s="128"/>
      <c r="F2" s="119"/>
      <c r="G2" s="24"/>
      <c r="H2" s="24"/>
      <c r="I2" s="9"/>
      <c r="J2" s="9"/>
      <c r="K2" s="32" t="s">
        <v>21</v>
      </c>
      <c r="L2" s="9"/>
      <c r="M2" s="9"/>
      <c r="N2" s="7"/>
      <c r="P2" s="16"/>
      <c r="Q2" s="17"/>
      <c r="R2" s="17"/>
      <c r="S2" s="17"/>
      <c r="T2" s="16"/>
    </row>
    <row r="3" spans="1:20" ht="15.75" customHeight="1">
      <c r="A3" s="110"/>
      <c r="B3" s="110"/>
      <c r="C3" s="117"/>
      <c r="D3" s="118"/>
      <c r="E3" s="118"/>
      <c r="F3" s="119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6.5" customHeight="1">
      <c r="A4" s="110"/>
      <c r="B4" s="110"/>
      <c r="C4" s="120"/>
      <c r="D4" s="121"/>
      <c r="E4" s="121"/>
      <c r="F4" s="122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5.75" customHeight="1">
      <c r="A5" s="101" t="s">
        <v>1</v>
      </c>
      <c r="B5" s="101"/>
      <c r="C5" s="153" t="str">
        <f>Итоговый!C5</f>
        <v>Чемпионат МФСТ, спортивный сезон 2013-2014 г.</v>
      </c>
      <c r="D5" s="154"/>
      <c r="E5" s="154"/>
      <c r="F5" s="155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5.75" customHeight="1">
      <c r="A6" s="101" t="s">
        <v>2</v>
      </c>
      <c r="B6" s="101"/>
      <c r="C6" s="153" t="str">
        <f>Итоговый!C6</f>
        <v>Маршрут - велосипедный (1-6 категория) </v>
      </c>
      <c r="D6" s="154"/>
      <c r="E6" s="154"/>
      <c r="F6" s="155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5.75" customHeight="1">
      <c r="A7" s="101" t="s">
        <v>3</v>
      </c>
      <c r="B7" s="101"/>
      <c r="C7" s="153" t="str">
        <f>Итоговый!C7</f>
        <v>Спортивные  маршруты  5 к.с.</v>
      </c>
      <c r="D7" s="154"/>
      <c r="E7" s="154"/>
      <c r="F7" s="155"/>
      <c r="G7" s="151"/>
      <c r="H7" s="152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95" t="s">
        <v>4</v>
      </c>
      <c r="B8" s="95"/>
      <c r="C8" s="163" t="s">
        <v>5</v>
      </c>
      <c r="D8" s="164"/>
      <c r="E8" s="164"/>
      <c r="F8" s="165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15" s="27" customFormat="1" ht="15" customHeight="1">
      <c r="A9" s="98" t="s">
        <v>20</v>
      </c>
      <c r="B9" s="99"/>
      <c r="C9" s="99"/>
      <c r="D9" s="99"/>
      <c r="E9" s="99"/>
      <c r="F9" s="99"/>
      <c r="G9" s="28"/>
      <c r="H9" s="28"/>
      <c r="I9" s="158" t="s">
        <v>84</v>
      </c>
      <c r="J9" s="159"/>
      <c r="K9" s="159"/>
      <c r="L9" s="159"/>
      <c r="M9" s="159"/>
      <c r="N9" s="159"/>
      <c r="O9" s="159"/>
    </row>
    <row r="10" spans="1:15" s="4" customFormat="1" ht="18.75" customHeight="1">
      <c r="A10" s="104" t="s">
        <v>6</v>
      </c>
      <c r="B10" s="104" t="s">
        <v>49</v>
      </c>
      <c r="C10" s="104" t="s">
        <v>7</v>
      </c>
      <c r="D10" s="106" t="s">
        <v>8</v>
      </c>
      <c r="E10" s="107"/>
      <c r="F10" s="108" t="s">
        <v>9</v>
      </c>
      <c r="G10" s="145" t="s">
        <v>10</v>
      </c>
      <c r="H10" s="146"/>
      <c r="I10" s="146"/>
      <c r="J10" s="146"/>
      <c r="K10" s="146"/>
      <c r="L10" s="146"/>
      <c r="M10" s="147"/>
      <c r="N10" s="160" t="s">
        <v>50</v>
      </c>
      <c r="O10" s="142" t="s">
        <v>11</v>
      </c>
    </row>
    <row r="11" spans="1:15" s="4" customFormat="1" ht="18.75" customHeight="1">
      <c r="A11" s="105"/>
      <c r="B11" s="105"/>
      <c r="C11" s="105"/>
      <c r="D11" s="91" t="s">
        <v>22</v>
      </c>
      <c r="E11" s="91" t="s">
        <v>24</v>
      </c>
      <c r="F11" s="109"/>
      <c r="G11" s="108" t="s">
        <v>12</v>
      </c>
      <c r="H11" s="108" t="s">
        <v>13</v>
      </c>
      <c r="I11" s="148" t="s">
        <v>14</v>
      </c>
      <c r="J11" s="149"/>
      <c r="K11" s="150"/>
      <c r="L11" s="108" t="s">
        <v>15</v>
      </c>
      <c r="M11" s="108" t="s">
        <v>16</v>
      </c>
      <c r="N11" s="161"/>
      <c r="O11" s="143"/>
    </row>
    <row r="12" spans="1:15" s="4" customFormat="1" ht="18.75" customHeight="1">
      <c r="A12" s="105"/>
      <c r="B12" s="105"/>
      <c r="C12" s="105"/>
      <c r="D12" s="92"/>
      <c r="E12" s="92"/>
      <c r="F12" s="109"/>
      <c r="G12" s="141"/>
      <c r="H12" s="141"/>
      <c r="I12" s="29" t="s">
        <v>17</v>
      </c>
      <c r="J12" s="29" t="s">
        <v>18</v>
      </c>
      <c r="K12" s="29" t="s">
        <v>19</v>
      </c>
      <c r="L12" s="141"/>
      <c r="M12" s="141"/>
      <c r="N12" s="162"/>
      <c r="O12" s="144"/>
    </row>
    <row r="13" spans="1:15" ht="30" customHeight="1">
      <c r="A13" s="10">
        <v>1</v>
      </c>
      <c r="B13" s="30" t="str">
        <f>Итоговый!B13</f>
        <v>Бучельников Н.Ю. (Россия, Екатеринбург)</v>
      </c>
      <c r="C13" s="62" t="str">
        <f>Итоговый!C13</f>
        <v>Тянь-Шань</v>
      </c>
      <c r="D13" s="62">
        <f>Итоговый!D13</f>
        <v>5</v>
      </c>
      <c r="E13" s="62">
        <v>5</v>
      </c>
      <c r="F13" s="62" t="str">
        <f>Итоговый!F13</f>
        <v>15.07 - 27.07</v>
      </c>
      <c r="G13" s="50">
        <v>60</v>
      </c>
      <c r="H13" s="50">
        <v>8</v>
      </c>
      <c r="I13" s="50">
        <v>1</v>
      </c>
      <c r="J13" s="50">
        <v>2</v>
      </c>
      <c r="K13" s="50">
        <v>2</v>
      </c>
      <c r="L13" s="50">
        <v>6</v>
      </c>
      <c r="M13" s="50">
        <v>5</v>
      </c>
      <c r="N13" s="31">
        <f aca="true" t="shared" si="0" ref="N13:N19">SUM(G13:M13)</f>
        <v>84</v>
      </c>
      <c r="O13" s="74"/>
    </row>
    <row r="14" spans="1:15" ht="30" customHeight="1">
      <c r="A14" s="10">
        <f>A13+1</f>
        <v>2</v>
      </c>
      <c r="B14" s="30" t="str">
        <f>Итоговый!B14</f>
        <v>Вертеленко А.Г. (Украина, Первомайск)</v>
      </c>
      <c r="C14" s="62" t="str">
        <f>Итоговый!C14</f>
        <v>Кавказ</v>
      </c>
      <c r="D14" s="62">
        <f>Итоговый!D14</f>
        <v>5</v>
      </c>
      <c r="E14" s="62">
        <v>5</v>
      </c>
      <c r="F14" s="62" t="str">
        <f>Итоговый!F14</f>
        <v>28.08 - 14.09</v>
      </c>
      <c r="G14" s="50">
        <v>74</v>
      </c>
      <c r="H14" s="50">
        <v>8</v>
      </c>
      <c r="I14" s="50">
        <v>2</v>
      </c>
      <c r="J14" s="50">
        <v>1</v>
      </c>
      <c r="K14" s="50">
        <v>1</v>
      </c>
      <c r="L14" s="50">
        <v>3</v>
      </c>
      <c r="M14" s="50">
        <v>4</v>
      </c>
      <c r="N14" s="31">
        <f t="shared" si="0"/>
        <v>93</v>
      </c>
      <c r="O14" s="74"/>
    </row>
    <row r="15" spans="1:15" ht="30" customHeight="1">
      <c r="A15" s="10">
        <f>A14+1</f>
        <v>3</v>
      </c>
      <c r="B15" s="30" t="str">
        <f>Итоговый!B15</f>
        <v>Зорин Г.Г. (Украина,                Белая Церковь)</v>
      </c>
      <c r="C15" s="62" t="str">
        <f>Итоговый!C15</f>
        <v>Кавказ</v>
      </c>
      <c r="D15" s="62">
        <f>Итоговый!D15</f>
        <v>5</v>
      </c>
      <c r="E15" s="62">
        <v>5</v>
      </c>
      <c r="F15" s="62" t="str">
        <f>Итоговый!F15</f>
        <v>30.08 - 25.09</v>
      </c>
      <c r="G15" s="50">
        <v>60</v>
      </c>
      <c r="H15" s="50">
        <v>5</v>
      </c>
      <c r="I15" s="50">
        <v>2</v>
      </c>
      <c r="J15" s="50">
        <v>2</v>
      </c>
      <c r="K15" s="50">
        <v>2</v>
      </c>
      <c r="L15" s="50">
        <v>3</v>
      </c>
      <c r="M15" s="50">
        <v>3</v>
      </c>
      <c r="N15" s="31">
        <f t="shared" si="0"/>
        <v>77</v>
      </c>
      <c r="O15" s="74"/>
    </row>
    <row r="16" spans="1:15" ht="30" customHeight="1">
      <c r="A16" s="10">
        <f>A15+1</f>
        <v>4</v>
      </c>
      <c r="B16" s="30" t="str">
        <f>Итоговый!B16</f>
        <v>Ковалев О.В. (Украина, Харьков)</v>
      </c>
      <c r="C16" s="62" t="str">
        <f>Итоговый!C16</f>
        <v>Северный Урал</v>
      </c>
      <c r="D16" s="62">
        <f>Итоговый!D16</f>
        <v>5</v>
      </c>
      <c r="E16" s="62">
        <v>5</v>
      </c>
      <c r="F16" s="62" t="str">
        <f>Итоговый!F16</f>
        <v>25.07 - 09.08</v>
      </c>
      <c r="G16" s="50">
        <v>68</v>
      </c>
      <c r="H16" s="50">
        <v>8</v>
      </c>
      <c r="I16" s="50">
        <v>1</v>
      </c>
      <c r="J16" s="50">
        <v>1</v>
      </c>
      <c r="K16" s="50">
        <v>1</v>
      </c>
      <c r="L16" s="50">
        <v>5</v>
      </c>
      <c r="M16" s="50">
        <v>3</v>
      </c>
      <c r="N16" s="31">
        <f t="shared" si="0"/>
        <v>87</v>
      </c>
      <c r="O16" s="74"/>
    </row>
    <row r="17" spans="1:15" ht="30" customHeight="1">
      <c r="A17" s="10">
        <f>A16+1</f>
        <v>5</v>
      </c>
      <c r="B17" s="30" t="str">
        <f>Итоговый!B17</f>
        <v>Пантюшков А.М. (Украина, Днепропетровск)</v>
      </c>
      <c r="C17" s="62" t="str">
        <f>Итоговый!C17</f>
        <v>Гималаи</v>
      </c>
      <c r="D17" s="62">
        <f>Итоговый!D17</f>
        <v>5</v>
      </c>
      <c r="E17" s="62">
        <v>5</v>
      </c>
      <c r="F17" s="62" t="str">
        <f>Итоговый!F17</f>
        <v>30.07 - 23.08</v>
      </c>
      <c r="G17" s="50">
        <v>80</v>
      </c>
      <c r="H17" s="50">
        <v>12</v>
      </c>
      <c r="I17" s="50">
        <v>3</v>
      </c>
      <c r="J17" s="50">
        <v>2</v>
      </c>
      <c r="K17" s="50">
        <v>2</v>
      </c>
      <c r="L17" s="50">
        <v>10</v>
      </c>
      <c r="M17" s="50">
        <v>5</v>
      </c>
      <c r="N17" s="31">
        <f t="shared" si="0"/>
        <v>114</v>
      </c>
      <c r="O17" s="74"/>
    </row>
    <row r="18" spans="1:15" ht="30" customHeight="1">
      <c r="A18" s="10">
        <v>6</v>
      </c>
      <c r="B18" s="30" t="str">
        <f>Итоговый!B18</f>
        <v>Полякова И.В. (Россия, Москва)</v>
      </c>
      <c r="C18" s="62" t="str">
        <f>Итоговый!C18</f>
        <v>Тянь-Шань</v>
      </c>
      <c r="D18" s="62">
        <f>Итоговый!D18</f>
        <v>5</v>
      </c>
      <c r="E18" s="62">
        <v>5</v>
      </c>
      <c r="F18" s="62" t="str">
        <f>Итоговый!F18</f>
        <v>04.08 - 25.08</v>
      </c>
      <c r="G18" s="60">
        <v>78</v>
      </c>
      <c r="H18" s="60">
        <v>5</v>
      </c>
      <c r="I18" s="60">
        <v>2</v>
      </c>
      <c r="J18" s="60">
        <v>3</v>
      </c>
      <c r="K18" s="60">
        <v>2</v>
      </c>
      <c r="L18" s="60">
        <v>8</v>
      </c>
      <c r="M18" s="60">
        <v>6</v>
      </c>
      <c r="N18" s="31">
        <f t="shared" si="0"/>
        <v>104</v>
      </c>
      <c r="O18" s="73"/>
    </row>
    <row r="19" spans="1:15" ht="30" customHeight="1">
      <c r="A19" s="10">
        <f>A18+1</f>
        <v>7</v>
      </c>
      <c r="B19" s="30" t="str">
        <f>Итоговый!B19</f>
        <v>Потапенко А. М. (Россия, Москва)</v>
      </c>
      <c r="C19" s="62" t="str">
        <f>Итоговый!C19</f>
        <v>Тянь-Шань</v>
      </c>
      <c r="D19" s="62">
        <f>Итоговый!D19</f>
        <v>5</v>
      </c>
      <c r="E19" s="62">
        <v>5</v>
      </c>
      <c r="F19" s="62" t="str">
        <f>Итоговый!F19</f>
        <v>11.08 - 29.08</v>
      </c>
      <c r="G19" s="50">
        <v>67</v>
      </c>
      <c r="H19" s="50">
        <v>4</v>
      </c>
      <c r="I19" s="50">
        <v>4</v>
      </c>
      <c r="J19" s="50">
        <v>5</v>
      </c>
      <c r="K19" s="50">
        <v>3</v>
      </c>
      <c r="L19" s="50">
        <v>3</v>
      </c>
      <c r="M19" s="50">
        <v>8</v>
      </c>
      <c r="N19" s="31">
        <f t="shared" si="0"/>
        <v>94</v>
      </c>
      <c r="O19" s="73"/>
    </row>
    <row r="20" spans="1:15" ht="30" customHeight="1">
      <c r="A20" s="10">
        <v>8</v>
      </c>
      <c r="B20" s="30" t="str">
        <f>Итоговый!B20</f>
        <v>Фефелов А.В.  (Россия, Московская обл.)</v>
      </c>
      <c r="C20" s="62" t="str">
        <f>Итоговый!C20</f>
        <v>Китай </v>
      </c>
      <c r="D20" s="62">
        <f>Итоговый!D20</f>
        <v>5</v>
      </c>
      <c r="E20" s="62">
        <v>5</v>
      </c>
      <c r="F20" s="62" t="str">
        <f>Итоговый!F20</f>
        <v>04.10 - 18.10</v>
      </c>
      <c r="G20" s="50">
        <v>77</v>
      </c>
      <c r="H20" s="50">
        <v>12</v>
      </c>
      <c r="I20" s="50">
        <v>1</v>
      </c>
      <c r="J20" s="50">
        <v>2</v>
      </c>
      <c r="K20" s="50">
        <v>3</v>
      </c>
      <c r="L20" s="50">
        <v>9</v>
      </c>
      <c r="M20" s="50">
        <v>6</v>
      </c>
      <c r="N20" s="31">
        <f>SUM(G20:M20)</f>
        <v>110</v>
      </c>
      <c r="O20" s="74"/>
    </row>
    <row r="21" spans="1:15" ht="15">
      <c r="A21" s="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5" customFormat="1" ht="12.75">
      <c r="A22" s="14"/>
      <c r="B22" s="14"/>
      <c r="C22" s="14"/>
      <c r="D22" s="14"/>
      <c r="E22" s="14"/>
      <c r="F22" s="15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>
      <c r="A23" s="3"/>
      <c r="B23" s="156" t="s">
        <v>85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3"/>
    </row>
    <row r="24" spans="1:15" ht="15">
      <c r="A24" s="3"/>
      <c r="B24" s="3"/>
      <c r="C24" s="2"/>
      <c r="D24" s="3"/>
      <c r="E24" s="3"/>
      <c r="F24" s="2"/>
      <c r="G24" s="3"/>
      <c r="H24" s="3"/>
      <c r="I24" s="3"/>
      <c r="J24" s="3"/>
      <c r="K24" s="3"/>
      <c r="L24" s="3"/>
      <c r="M24" s="2"/>
      <c r="N24" s="3"/>
      <c r="O24" s="3"/>
    </row>
    <row r="25" spans="1:15" ht="15">
      <c r="A25" s="3"/>
      <c r="B25" s="3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>
      <c r="A26" s="3"/>
      <c r="B26" s="3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3"/>
      <c r="B27" s="3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sheetProtection sort="0" autoFilter="0"/>
  <mergeCells count="29">
    <mergeCell ref="A6:B6"/>
    <mergeCell ref="A7:B7"/>
    <mergeCell ref="L11:L12"/>
    <mergeCell ref="G11:G12"/>
    <mergeCell ref="B10:B12"/>
    <mergeCell ref="A1:B4"/>
    <mergeCell ref="A5:B5"/>
    <mergeCell ref="C1:F4"/>
    <mergeCell ref="C6:F6"/>
    <mergeCell ref="C5:F5"/>
    <mergeCell ref="B23:N23"/>
    <mergeCell ref="F10:F12"/>
    <mergeCell ref="I9:O9"/>
    <mergeCell ref="A8:B8"/>
    <mergeCell ref="C10:C12"/>
    <mergeCell ref="D10:E10"/>
    <mergeCell ref="H11:H12"/>
    <mergeCell ref="E11:E12"/>
    <mergeCell ref="N10:N12"/>
    <mergeCell ref="C8:F8"/>
    <mergeCell ref="M11:M12"/>
    <mergeCell ref="D11:D12"/>
    <mergeCell ref="O10:O12"/>
    <mergeCell ref="G10:M10"/>
    <mergeCell ref="I11:K11"/>
    <mergeCell ref="G7:H7"/>
    <mergeCell ref="A9:F9"/>
    <mergeCell ref="A10:A12"/>
    <mergeCell ref="C7:F7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7">
      <selection activeCell="M20" sqref="M20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30.57421875" style="0" customWidth="1"/>
    <col min="4" max="5" width="6.57421875" style="0" customWidth="1"/>
    <col min="6" max="6" width="15.57421875" style="0" customWidth="1"/>
    <col min="7" max="13" width="3.57421875" style="0" customWidth="1"/>
    <col min="14" max="14" width="8.57421875" style="0" customWidth="1"/>
    <col min="15" max="15" width="22.57421875" style="0" customWidth="1"/>
  </cols>
  <sheetData>
    <row r="1" spans="1:20" ht="15.75" customHeight="1">
      <c r="A1" s="110" t="s">
        <v>0</v>
      </c>
      <c r="B1" s="110"/>
      <c r="C1" s="125" t="str">
        <f>Итоговый!C1</f>
        <v>МЕЖДУНАРОДНАЯ ФЕДЕРАЦИЯ СПОРТИВНОГО ТУРИЗМА</v>
      </c>
      <c r="D1" s="126"/>
      <c r="E1" s="126"/>
      <c r="F1" s="127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5.75" customHeight="1">
      <c r="A2" s="110"/>
      <c r="B2" s="110"/>
      <c r="C2" s="117"/>
      <c r="D2" s="128"/>
      <c r="E2" s="128"/>
      <c r="F2" s="119"/>
      <c r="G2" s="24"/>
      <c r="H2" s="24"/>
      <c r="I2" s="9"/>
      <c r="J2" s="9"/>
      <c r="K2" s="32" t="s">
        <v>21</v>
      </c>
      <c r="L2" s="9"/>
      <c r="M2" s="9"/>
      <c r="N2" s="7"/>
      <c r="P2" s="16"/>
      <c r="Q2" s="17"/>
      <c r="R2" s="17"/>
      <c r="S2" s="17"/>
      <c r="T2" s="16"/>
    </row>
    <row r="3" spans="1:20" ht="15.75" customHeight="1">
      <c r="A3" s="110"/>
      <c r="B3" s="110"/>
      <c r="C3" s="117"/>
      <c r="D3" s="118"/>
      <c r="E3" s="118"/>
      <c r="F3" s="119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5.75" customHeight="1">
      <c r="A4" s="110"/>
      <c r="B4" s="110"/>
      <c r="C4" s="120"/>
      <c r="D4" s="121"/>
      <c r="E4" s="121"/>
      <c r="F4" s="122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5.75" customHeight="1">
      <c r="A5" s="101" t="s">
        <v>1</v>
      </c>
      <c r="B5" s="101"/>
      <c r="C5" s="153" t="str">
        <f>Итоговый!C5</f>
        <v>Чемпионат МФСТ, спортивный сезон 2013-2014 г.</v>
      </c>
      <c r="D5" s="154"/>
      <c r="E5" s="154"/>
      <c r="F5" s="155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5.75" customHeight="1">
      <c r="A6" s="101" t="s">
        <v>2</v>
      </c>
      <c r="B6" s="101"/>
      <c r="C6" s="153" t="str">
        <f>Итоговый!C6</f>
        <v>Маршрут - велосипедный (1-6 категория) </v>
      </c>
      <c r="D6" s="166"/>
      <c r="E6" s="166"/>
      <c r="F6" s="167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5.75" customHeight="1">
      <c r="A7" s="101" t="s">
        <v>3</v>
      </c>
      <c r="B7" s="101"/>
      <c r="C7" s="153" t="str">
        <f>Итоговый!C7</f>
        <v>Спортивные  маршруты  5 к.с.</v>
      </c>
      <c r="D7" s="166"/>
      <c r="E7" s="166"/>
      <c r="F7" s="167"/>
      <c r="G7" s="151"/>
      <c r="H7" s="152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95" t="s">
        <v>4</v>
      </c>
      <c r="B8" s="95"/>
      <c r="C8" s="163" t="s">
        <v>5</v>
      </c>
      <c r="D8" s="164"/>
      <c r="E8" s="164"/>
      <c r="F8" s="165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15" s="27" customFormat="1" ht="15" customHeight="1">
      <c r="A9" s="98" t="s">
        <v>20</v>
      </c>
      <c r="B9" s="99"/>
      <c r="C9" s="99"/>
      <c r="D9" s="99"/>
      <c r="E9" s="99"/>
      <c r="F9" s="99"/>
      <c r="G9" s="28"/>
      <c r="H9" s="28"/>
      <c r="I9" s="158" t="s">
        <v>87</v>
      </c>
      <c r="J9" s="159"/>
      <c r="K9" s="159"/>
      <c r="L9" s="159"/>
      <c r="M9" s="159"/>
      <c r="N9" s="159"/>
      <c r="O9" s="159"/>
    </row>
    <row r="10" spans="1:15" s="4" customFormat="1" ht="18.75" customHeight="1">
      <c r="A10" s="104" t="s">
        <v>6</v>
      </c>
      <c r="B10" s="104" t="s">
        <v>49</v>
      </c>
      <c r="C10" s="104" t="s">
        <v>7</v>
      </c>
      <c r="D10" s="106" t="s">
        <v>8</v>
      </c>
      <c r="E10" s="107"/>
      <c r="F10" s="108" t="s">
        <v>9</v>
      </c>
      <c r="G10" s="145" t="s">
        <v>10</v>
      </c>
      <c r="H10" s="146"/>
      <c r="I10" s="146"/>
      <c r="J10" s="146"/>
      <c r="K10" s="146"/>
      <c r="L10" s="146"/>
      <c r="M10" s="147"/>
      <c r="N10" s="160" t="s">
        <v>50</v>
      </c>
      <c r="O10" s="142" t="s">
        <v>11</v>
      </c>
    </row>
    <row r="11" spans="1:15" s="4" customFormat="1" ht="18.75" customHeight="1">
      <c r="A11" s="105"/>
      <c r="B11" s="105"/>
      <c r="C11" s="105"/>
      <c r="D11" s="91" t="s">
        <v>22</v>
      </c>
      <c r="E11" s="91" t="s">
        <v>23</v>
      </c>
      <c r="F11" s="109"/>
      <c r="G11" s="108" t="s">
        <v>12</v>
      </c>
      <c r="H11" s="108" t="s">
        <v>13</v>
      </c>
      <c r="I11" s="148" t="s">
        <v>14</v>
      </c>
      <c r="J11" s="149"/>
      <c r="K11" s="150"/>
      <c r="L11" s="108" t="s">
        <v>15</v>
      </c>
      <c r="M11" s="108" t="s">
        <v>16</v>
      </c>
      <c r="N11" s="161"/>
      <c r="O11" s="143"/>
    </row>
    <row r="12" spans="1:15" s="4" customFormat="1" ht="18.75" customHeight="1">
      <c r="A12" s="105"/>
      <c r="B12" s="105"/>
      <c r="C12" s="105"/>
      <c r="D12" s="92"/>
      <c r="E12" s="92"/>
      <c r="F12" s="109"/>
      <c r="G12" s="141"/>
      <c r="H12" s="141"/>
      <c r="I12" s="29" t="s">
        <v>17</v>
      </c>
      <c r="J12" s="29" t="s">
        <v>18</v>
      </c>
      <c r="K12" s="29" t="s">
        <v>19</v>
      </c>
      <c r="L12" s="141"/>
      <c r="M12" s="141"/>
      <c r="N12" s="162"/>
      <c r="O12" s="144"/>
    </row>
    <row r="13" spans="1:15" ht="34.5" customHeight="1">
      <c r="A13" s="10">
        <v>1</v>
      </c>
      <c r="B13" s="30" t="str">
        <f>Итоговый!B13</f>
        <v>Бучельников Н.Ю. (Россия, Екатеринбург)</v>
      </c>
      <c r="C13" s="62" t="str">
        <f>Итоговый!C13</f>
        <v>Тянь-Шань</v>
      </c>
      <c r="D13" s="62">
        <f>Итоговый!D13</f>
        <v>5</v>
      </c>
      <c r="E13" s="62">
        <v>5</v>
      </c>
      <c r="F13" s="62" t="str">
        <f>Итоговый!F13</f>
        <v>15.07 - 27.07</v>
      </c>
      <c r="G13" s="50">
        <v>67</v>
      </c>
      <c r="H13" s="50">
        <v>6</v>
      </c>
      <c r="I13" s="50">
        <v>-1</v>
      </c>
      <c r="J13" s="50">
        <v>-2</v>
      </c>
      <c r="K13" s="50">
        <v>1</v>
      </c>
      <c r="L13" s="50">
        <v>5</v>
      </c>
      <c r="M13" s="50">
        <v>5</v>
      </c>
      <c r="N13" s="31">
        <f aca="true" t="shared" si="0" ref="N13:N20">SUM(G13:M13)</f>
        <v>81</v>
      </c>
      <c r="O13" s="11"/>
    </row>
    <row r="14" spans="1:15" ht="34.5" customHeight="1">
      <c r="A14" s="10">
        <f>A13+1</f>
        <v>2</v>
      </c>
      <c r="B14" s="30" t="str">
        <f>Итоговый!B14</f>
        <v>Вертеленко А.Г. (Украина, Первомайск)</v>
      </c>
      <c r="C14" s="62" t="str">
        <f>Итоговый!C14</f>
        <v>Кавказ</v>
      </c>
      <c r="D14" s="62">
        <f>Итоговый!D14</f>
        <v>5</v>
      </c>
      <c r="E14" s="62">
        <v>5</v>
      </c>
      <c r="F14" s="62" t="str">
        <f>Итоговый!F14</f>
        <v>28.08 - 14.09</v>
      </c>
      <c r="G14" s="50">
        <v>73</v>
      </c>
      <c r="H14" s="50">
        <v>6</v>
      </c>
      <c r="I14" s="50">
        <v>-2</v>
      </c>
      <c r="J14" s="50">
        <v>1</v>
      </c>
      <c r="K14" s="50">
        <v>1</v>
      </c>
      <c r="L14" s="50">
        <v>8</v>
      </c>
      <c r="M14" s="50">
        <v>3</v>
      </c>
      <c r="N14" s="31">
        <f t="shared" si="0"/>
        <v>90</v>
      </c>
      <c r="O14" s="11"/>
    </row>
    <row r="15" spans="1:15" ht="34.5" customHeight="1">
      <c r="A15" s="10">
        <f>A14+1</f>
        <v>3</v>
      </c>
      <c r="B15" s="30" t="str">
        <f>Итоговый!B15</f>
        <v>Зорин Г.Г. (Украина,                Белая Церковь)</v>
      </c>
      <c r="C15" s="62" t="str">
        <f>Итоговый!C15</f>
        <v>Кавказ</v>
      </c>
      <c r="D15" s="62">
        <f>Итоговый!D15</f>
        <v>5</v>
      </c>
      <c r="E15" s="62">
        <v>4</v>
      </c>
      <c r="F15" s="62" t="str">
        <f>Итоговый!F15</f>
        <v>30.08 - 25.09</v>
      </c>
      <c r="G15" s="50">
        <v>54</v>
      </c>
      <c r="H15" s="50">
        <v>1</v>
      </c>
      <c r="I15" s="50">
        <v>1</v>
      </c>
      <c r="J15" s="50">
        <v>3</v>
      </c>
      <c r="K15" s="50">
        <v>2</v>
      </c>
      <c r="L15" s="50">
        <v>3</v>
      </c>
      <c r="M15" s="50">
        <v>3</v>
      </c>
      <c r="N15" s="31">
        <f t="shared" si="0"/>
        <v>67</v>
      </c>
      <c r="O15" s="11"/>
    </row>
    <row r="16" spans="1:15" ht="34.5" customHeight="1">
      <c r="A16" s="10">
        <f>A15+1</f>
        <v>4</v>
      </c>
      <c r="B16" s="30" t="str">
        <f>Итоговый!B16</f>
        <v>Ковалев О.В. (Украина, Харьков)</v>
      </c>
      <c r="C16" s="62" t="str">
        <f>Итоговый!C16</f>
        <v>Северный Урал</v>
      </c>
      <c r="D16" s="62">
        <f>Итоговый!D16</f>
        <v>5</v>
      </c>
      <c r="E16" s="62">
        <v>5</v>
      </c>
      <c r="F16" s="62" t="str">
        <f>Итоговый!F16</f>
        <v>25.07 - 09.08</v>
      </c>
      <c r="G16" s="50">
        <v>62</v>
      </c>
      <c r="H16" s="50">
        <v>7</v>
      </c>
      <c r="I16" s="50">
        <v>1</v>
      </c>
      <c r="J16" s="50">
        <v>2</v>
      </c>
      <c r="K16" s="50">
        <v>1</v>
      </c>
      <c r="L16" s="50">
        <v>6</v>
      </c>
      <c r="M16" s="50">
        <v>2</v>
      </c>
      <c r="N16" s="31">
        <f t="shared" si="0"/>
        <v>81</v>
      </c>
      <c r="O16" s="11"/>
    </row>
    <row r="17" spans="1:15" ht="34.5" customHeight="1">
      <c r="A17" s="10">
        <f>A16+1</f>
        <v>5</v>
      </c>
      <c r="B17" s="30" t="str">
        <f>Итоговый!B17</f>
        <v>Пантюшков А.М. (Украина, Днепропетровск)</v>
      </c>
      <c r="C17" s="62" t="str">
        <f>Итоговый!C17</f>
        <v>Гималаи</v>
      </c>
      <c r="D17" s="62">
        <f>Итоговый!D17</f>
        <v>5</v>
      </c>
      <c r="E17" s="62">
        <v>5</v>
      </c>
      <c r="F17" s="62" t="str">
        <f>Итоговый!F17</f>
        <v>30.07 - 23.08</v>
      </c>
      <c r="G17" s="50">
        <v>82</v>
      </c>
      <c r="H17" s="50">
        <v>9</v>
      </c>
      <c r="I17" s="50">
        <v>-4</v>
      </c>
      <c r="J17" s="50">
        <v>1</v>
      </c>
      <c r="K17" s="50">
        <v>1</v>
      </c>
      <c r="L17" s="50">
        <v>9</v>
      </c>
      <c r="M17" s="50">
        <v>2</v>
      </c>
      <c r="N17" s="31">
        <f t="shared" si="0"/>
        <v>100</v>
      </c>
      <c r="O17" s="11"/>
    </row>
    <row r="18" spans="1:15" ht="34.5" customHeight="1">
      <c r="A18" s="10">
        <v>6</v>
      </c>
      <c r="B18" s="30" t="str">
        <f>Итоговый!B18</f>
        <v>Полякова И.В. (Россия, Москва)</v>
      </c>
      <c r="C18" s="62" t="str">
        <f>Итоговый!C18</f>
        <v>Тянь-Шань</v>
      </c>
      <c r="D18" s="62">
        <f>Итоговый!D18</f>
        <v>5</v>
      </c>
      <c r="E18" s="62">
        <v>5</v>
      </c>
      <c r="F18" s="62" t="str">
        <f>Итоговый!F18</f>
        <v>04.08 - 25.08</v>
      </c>
      <c r="G18" s="60">
        <v>72</v>
      </c>
      <c r="H18" s="60">
        <v>2</v>
      </c>
      <c r="I18" s="60">
        <v>-4</v>
      </c>
      <c r="J18" s="60">
        <v>1</v>
      </c>
      <c r="K18" s="60">
        <v>2</v>
      </c>
      <c r="L18" s="60">
        <v>7</v>
      </c>
      <c r="M18" s="60">
        <v>3</v>
      </c>
      <c r="N18" s="31">
        <f t="shared" si="0"/>
        <v>83</v>
      </c>
      <c r="O18" s="12"/>
    </row>
    <row r="19" spans="1:15" ht="34.5" customHeight="1">
      <c r="A19" s="10">
        <f>A18+1</f>
        <v>7</v>
      </c>
      <c r="B19" s="30" t="str">
        <f>Итоговый!B19</f>
        <v>Потапенко А. М. (Россия, Москва)</v>
      </c>
      <c r="C19" s="62" t="str">
        <f>Итоговый!C19</f>
        <v>Тянь-Шань</v>
      </c>
      <c r="D19" s="62">
        <f>Итоговый!D19</f>
        <v>5</v>
      </c>
      <c r="E19" s="62">
        <v>5</v>
      </c>
      <c r="F19" s="61" t="s">
        <v>51</v>
      </c>
      <c r="G19" s="50">
        <v>71</v>
      </c>
      <c r="H19" s="50">
        <v>1</v>
      </c>
      <c r="I19" s="50">
        <v>3</v>
      </c>
      <c r="J19" s="50">
        <v>2</v>
      </c>
      <c r="K19" s="50">
        <v>3</v>
      </c>
      <c r="L19" s="50">
        <v>5</v>
      </c>
      <c r="M19" s="50">
        <v>8</v>
      </c>
      <c r="N19" s="31">
        <f t="shared" si="0"/>
        <v>93</v>
      </c>
      <c r="O19" s="12"/>
    </row>
    <row r="20" spans="1:15" ht="34.5" customHeight="1">
      <c r="A20" s="10">
        <v>8</v>
      </c>
      <c r="B20" s="30" t="str">
        <f>Итоговый!B20</f>
        <v>Фефелов А.В.  (Россия, Московская обл.)</v>
      </c>
      <c r="C20" s="62" t="str">
        <f>Итоговый!C20</f>
        <v>Китай </v>
      </c>
      <c r="D20" s="62">
        <f>Итоговый!D20</f>
        <v>5</v>
      </c>
      <c r="E20" s="62">
        <v>5</v>
      </c>
      <c r="F20" s="62" t="str">
        <f>Итоговый!F20</f>
        <v>04.10 - 18.10</v>
      </c>
      <c r="G20" s="50">
        <v>73</v>
      </c>
      <c r="H20" s="50">
        <v>9</v>
      </c>
      <c r="I20" s="50">
        <v>-5</v>
      </c>
      <c r="J20" s="50">
        <v>-2</v>
      </c>
      <c r="K20" s="50">
        <v>0</v>
      </c>
      <c r="L20" s="50">
        <v>2</v>
      </c>
      <c r="M20" s="50">
        <v>4</v>
      </c>
      <c r="N20" s="31">
        <f t="shared" si="0"/>
        <v>81</v>
      </c>
      <c r="O20" s="11"/>
    </row>
    <row r="21" spans="1:15" ht="15">
      <c r="A21" s="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5" customFormat="1" ht="12.75">
      <c r="A22" s="14"/>
      <c r="B22" s="14"/>
      <c r="C22" s="14"/>
      <c r="D22" s="14"/>
      <c r="E22" s="14"/>
      <c r="F22" s="15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>
      <c r="A23" s="3"/>
      <c r="B23" s="156" t="s">
        <v>86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3"/>
    </row>
  </sheetData>
  <sheetProtection sort="0" autoFilter="0"/>
  <mergeCells count="29">
    <mergeCell ref="B23:N23"/>
    <mergeCell ref="E11:E12"/>
    <mergeCell ref="G11:G12"/>
    <mergeCell ref="H11:H12"/>
    <mergeCell ref="I11:K11"/>
    <mergeCell ref="L11:L12"/>
    <mergeCell ref="M11:M12"/>
    <mergeCell ref="I9:O9"/>
    <mergeCell ref="A10:A12"/>
    <mergeCell ref="B10:B12"/>
    <mergeCell ref="C10:C12"/>
    <mergeCell ref="D10:E10"/>
    <mergeCell ref="F10:F12"/>
    <mergeCell ref="G10:M10"/>
    <mergeCell ref="N10:N12"/>
    <mergeCell ref="O10:O12"/>
    <mergeCell ref="D11:D12"/>
    <mergeCell ref="A7:B7"/>
    <mergeCell ref="C7:F7"/>
    <mergeCell ref="G7:H7"/>
    <mergeCell ref="A8:B8"/>
    <mergeCell ref="C8:F8"/>
    <mergeCell ref="A9:F9"/>
    <mergeCell ref="A1:B4"/>
    <mergeCell ref="A5:B5"/>
    <mergeCell ref="C5:F5"/>
    <mergeCell ref="A6:B6"/>
    <mergeCell ref="C6:F6"/>
    <mergeCell ref="C1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30.57421875" style="0" customWidth="1"/>
    <col min="4" max="5" width="6.57421875" style="0" customWidth="1"/>
    <col min="6" max="6" width="15.57421875" style="0" customWidth="1"/>
    <col min="7" max="13" width="3.57421875" style="0" customWidth="1"/>
    <col min="14" max="14" width="8.57421875" style="0" customWidth="1"/>
    <col min="15" max="15" width="22.57421875" style="0" customWidth="1"/>
  </cols>
  <sheetData>
    <row r="1" spans="1:20" ht="15.75" customHeight="1">
      <c r="A1" s="110" t="s">
        <v>0</v>
      </c>
      <c r="B1" s="110"/>
      <c r="C1" s="125" t="str">
        <f>Итоговый!C1</f>
        <v>МЕЖДУНАРОДНАЯ ФЕДЕРАЦИЯ СПОРТИВНОГО ТУРИЗМА</v>
      </c>
      <c r="D1" s="126"/>
      <c r="E1" s="126"/>
      <c r="F1" s="127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5.75" customHeight="1">
      <c r="A2" s="110"/>
      <c r="B2" s="110"/>
      <c r="C2" s="117"/>
      <c r="D2" s="128"/>
      <c r="E2" s="128"/>
      <c r="F2" s="119"/>
      <c r="G2" s="24"/>
      <c r="H2" s="24"/>
      <c r="I2" s="9"/>
      <c r="J2" s="9"/>
      <c r="K2" s="32" t="s">
        <v>21</v>
      </c>
      <c r="L2" s="9"/>
      <c r="M2" s="9"/>
      <c r="N2" s="7"/>
      <c r="P2" s="16"/>
      <c r="Q2" s="17"/>
      <c r="R2" s="17"/>
      <c r="S2" s="17"/>
      <c r="T2" s="16"/>
    </row>
    <row r="3" spans="1:20" ht="15.75" customHeight="1">
      <c r="A3" s="110"/>
      <c r="B3" s="110"/>
      <c r="C3" s="117"/>
      <c r="D3" s="118"/>
      <c r="E3" s="118"/>
      <c r="F3" s="119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5.75" customHeight="1">
      <c r="A4" s="110"/>
      <c r="B4" s="110"/>
      <c r="C4" s="120"/>
      <c r="D4" s="121"/>
      <c r="E4" s="121"/>
      <c r="F4" s="122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5.75" customHeight="1">
      <c r="A5" s="101" t="s">
        <v>1</v>
      </c>
      <c r="B5" s="101"/>
      <c r="C5" s="153" t="str">
        <f>Итоговый!C5</f>
        <v>Чемпионат МФСТ, спортивный сезон 2013-2014 г.</v>
      </c>
      <c r="D5" s="154"/>
      <c r="E5" s="154"/>
      <c r="F5" s="155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5.75" customHeight="1">
      <c r="A6" s="101" t="s">
        <v>2</v>
      </c>
      <c r="B6" s="101"/>
      <c r="C6" s="153" t="str">
        <f>Итоговый!C6</f>
        <v>Маршрут - велосипедный (1-6 категория) </v>
      </c>
      <c r="D6" s="154"/>
      <c r="E6" s="154"/>
      <c r="F6" s="155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5.75" customHeight="1">
      <c r="A7" s="101" t="s">
        <v>3</v>
      </c>
      <c r="B7" s="101"/>
      <c r="C7" s="153" t="str">
        <f>Итоговый!C7</f>
        <v>Спортивные  маршруты  5 к.с.</v>
      </c>
      <c r="D7" s="154"/>
      <c r="E7" s="154"/>
      <c r="F7" s="155"/>
      <c r="G7" s="151"/>
      <c r="H7" s="152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95" t="s">
        <v>4</v>
      </c>
      <c r="B8" s="95"/>
      <c r="C8" s="163" t="s">
        <v>5</v>
      </c>
      <c r="D8" s="164"/>
      <c r="E8" s="164"/>
      <c r="F8" s="165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15" s="27" customFormat="1" ht="15" customHeight="1">
      <c r="A9" s="98" t="s">
        <v>20</v>
      </c>
      <c r="B9" s="99"/>
      <c r="C9" s="99"/>
      <c r="D9" s="99"/>
      <c r="E9" s="99"/>
      <c r="F9" s="99"/>
      <c r="G9" s="28"/>
      <c r="H9" s="28"/>
      <c r="I9" s="158" t="s">
        <v>88</v>
      </c>
      <c r="J9" s="159"/>
      <c r="K9" s="159"/>
      <c r="L9" s="159"/>
      <c r="M9" s="159"/>
      <c r="N9" s="159"/>
      <c r="O9" s="159"/>
    </row>
    <row r="10" spans="1:15" s="4" customFormat="1" ht="18" customHeight="1">
      <c r="A10" s="104" t="s">
        <v>6</v>
      </c>
      <c r="B10" s="104" t="s">
        <v>49</v>
      </c>
      <c r="C10" s="104" t="s">
        <v>7</v>
      </c>
      <c r="D10" s="106" t="s">
        <v>8</v>
      </c>
      <c r="E10" s="107"/>
      <c r="F10" s="108" t="s">
        <v>9</v>
      </c>
      <c r="G10" s="145" t="s">
        <v>10</v>
      </c>
      <c r="H10" s="146"/>
      <c r="I10" s="146"/>
      <c r="J10" s="146"/>
      <c r="K10" s="146"/>
      <c r="L10" s="146"/>
      <c r="M10" s="147"/>
      <c r="N10" s="160" t="s">
        <v>50</v>
      </c>
      <c r="O10" s="142" t="s">
        <v>11</v>
      </c>
    </row>
    <row r="11" spans="1:15" s="4" customFormat="1" ht="18" customHeight="1">
      <c r="A11" s="105"/>
      <c r="B11" s="105"/>
      <c r="C11" s="105"/>
      <c r="D11" s="91" t="s">
        <v>22</v>
      </c>
      <c r="E11" s="91" t="s">
        <v>23</v>
      </c>
      <c r="F11" s="109"/>
      <c r="G11" s="108" t="s">
        <v>12</v>
      </c>
      <c r="H11" s="108" t="s">
        <v>13</v>
      </c>
      <c r="I11" s="148" t="s">
        <v>14</v>
      </c>
      <c r="J11" s="149"/>
      <c r="K11" s="150"/>
      <c r="L11" s="108" t="s">
        <v>15</v>
      </c>
      <c r="M11" s="108" t="s">
        <v>16</v>
      </c>
      <c r="N11" s="161"/>
      <c r="O11" s="143"/>
    </row>
    <row r="12" spans="1:15" s="4" customFormat="1" ht="18" customHeight="1">
      <c r="A12" s="105"/>
      <c r="B12" s="105"/>
      <c r="C12" s="105"/>
      <c r="D12" s="92"/>
      <c r="E12" s="92"/>
      <c r="F12" s="109"/>
      <c r="G12" s="109"/>
      <c r="H12" s="109"/>
      <c r="I12" s="75" t="s">
        <v>17</v>
      </c>
      <c r="J12" s="75" t="s">
        <v>18</v>
      </c>
      <c r="K12" s="75" t="s">
        <v>19</v>
      </c>
      <c r="L12" s="109"/>
      <c r="M12" s="109"/>
      <c r="N12" s="162"/>
      <c r="O12" s="144"/>
    </row>
    <row r="13" spans="1:15" ht="34.5" customHeight="1">
      <c r="A13" s="10">
        <v>1</v>
      </c>
      <c r="B13" s="30" t="str">
        <f>Итоговый!B13</f>
        <v>Бучельников Н.Ю. (Россия, Екатеринбург)</v>
      </c>
      <c r="C13" s="62" t="str">
        <f>Итоговый!C13</f>
        <v>Тянь-Шань</v>
      </c>
      <c r="D13" s="62">
        <f>Итоговый!D13</f>
        <v>5</v>
      </c>
      <c r="E13" s="61">
        <v>5</v>
      </c>
      <c r="F13" s="76" t="str">
        <f>Итоговый!F13</f>
        <v>15.07 - 27.07</v>
      </c>
      <c r="G13" s="78">
        <v>62</v>
      </c>
      <c r="H13" s="78">
        <v>6</v>
      </c>
      <c r="I13" s="78">
        <v>-2</v>
      </c>
      <c r="J13" s="78">
        <v>-3</v>
      </c>
      <c r="K13" s="78">
        <v>0</v>
      </c>
      <c r="L13" s="78">
        <v>5</v>
      </c>
      <c r="M13" s="78">
        <v>3</v>
      </c>
      <c r="N13" s="77">
        <f aca="true" t="shared" si="0" ref="N13:N20">SUM(G13:M13)</f>
        <v>71</v>
      </c>
      <c r="O13" s="11"/>
    </row>
    <row r="14" spans="1:15" ht="34.5" customHeight="1">
      <c r="A14" s="10">
        <f>A13+1</f>
        <v>2</v>
      </c>
      <c r="B14" s="30" t="str">
        <f>Итоговый!B14</f>
        <v>Вертеленко А.Г. (Украина, Первомайск)</v>
      </c>
      <c r="C14" s="62" t="str">
        <f>Итоговый!C14</f>
        <v>Кавказ</v>
      </c>
      <c r="D14" s="62">
        <f>Итоговый!D14</f>
        <v>5</v>
      </c>
      <c r="E14" s="61">
        <v>5</v>
      </c>
      <c r="F14" s="76" t="str">
        <f>Итоговый!F14</f>
        <v>28.08 - 14.09</v>
      </c>
      <c r="G14" s="78">
        <v>71</v>
      </c>
      <c r="H14" s="78">
        <v>2</v>
      </c>
      <c r="I14" s="78">
        <v>4</v>
      </c>
      <c r="J14" s="78">
        <v>5</v>
      </c>
      <c r="K14" s="78">
        <v>3</v>
      </c>
      <c r="L14" s="78">
        <v>4</v>
      </c>
      <c r="M14" s="78">
        <v>3</v>
      </c>
      <c r="N14" s="77">
        <f t="shared" si="0"/>
        <v>92</v>
      </c>
      <c r="O14" s="11"/>
    </row>
    <row r="15" spans="1:15" ht="34.5" customHeight="1">
      <c r="A15" s="10">
        <f>A14+1</f>
        <v>3</v>
      </c>
      <c r="B15" s="30" t="str">
        <f>Итоговый!B15</f>
        <v>Зорин Г.Г. (Украина,                Белая Церковь)</v>
      </c>
      <c r="C15" s="62" t="str">
        <f>Итоговый!C15</f>
        <v>Кавказ</v>
      </c>
      <c r="D15" s="62">
        <f>Итоговый!D15</f>
        <v>5</v>
      </c>
      <c r="E15" s="61">
        <v>4</v>
      </c>
      <c r="F15" s="76" t="str">
        <f>Итоговый!F15</f>
        <v>30.08 - 25.09</v>
      </c>
      <c r="G15" s="78">
        <v>47</v>
      </c>
      <c r="H15" s="78">
        <v>0</v>
      </c>
      <c r="I15" s="78">
        <v>0</v>
      </c>
      <c r="J15" s="78">
        <v>1</v>
      </c>
      <c r="K15" s="78">
        <v>1</v>
      </c>
      <c r="L15" s="78">
        <v>0</v>
      </c>
      <c r="M15" s="78">
        <v>2</v>
      </c>
      <c r="N15" s="77">
        <f t="shared" si="0"/>
        <v>51</v>
      </c>
      <c r="O15" s="11"/>
    </row>
    <row r="16" spans="1:15" ht="34.5" customHeight="1">
      <c r="A16" s="10">
        <f>A15+1</f>
        <v>4</v>
      </c>
      <c r="B16" s="30" t="str">
        <f>Итоговый!B16</f>
        <v>Ковалев О.В. (Украина, Харьков)</v>
      </c>
      <c r="C16" s="62" t="str">
        <f>Итоговый!C16</f>
        <v>Северный Урал</v>
      </c>
      <c r="D16" s="62">
        <f>Итоговый!D16</f>
        <v>5</v>
      </c>
      <c r="E16" s="61">
        <v>4</v>
      </c>
      <c r="F16" s="76" t="str">
        <f>Итоговый!F16</f>
        <v>25.07 - 09.08</v>
      </c>
      <c r="G16" s="78">
        <v>48</v>
      </c>
      <c r="H16" s="78">
        <v>6</v>
      </c>
      <c r="I16" s="78">
        <v>2</v>
      </c>
      <c r="J16" s="78">
        <v>1</v>
      </c>
      <c r="K16" s="78">
        <v>0</v>
      </c>
      <c r="L16" s="78">
        <v>0</v>
      </c>
      <c r="M16" s="78">
        <v>3</v>
      </c>
      <c r="N16" s="77">
        <f t="shared" si="0"/>
        <v>60</v>
      </c>
      <c r="O16" s="11"/>
    </row>
    <row r="17" spans="1:15" ht="34.5" customHeight="1">
      <c r="A17" s="10">
        <f>A16+1</f>
        <v>5</v>
      </c>
      <c r="B17" s="30" t="str">
        <f>Итоговый!B17</f>
        <v>Пантюшков А.М. (Украина, Днепропетровск)</v>
      </c>
      <c r="C17" s="62" t="str">
        <f>Итоговый!C17</f>
        <v>Гималаи</v>
      </c>
      <c r="D17" s="62">
        <f>Итоговый!D17</f>
        <v>5</v>
      </c>
      <c r="E17" s="61">
        <v>5</v>
      </c>
      <c r="F17" s="76" t="str">
        <f>Итоговый!F17</f>
        <v>30.07 - 23.08</v>
      </c>
      <c r="G17" s="78">
        <v>77</v>
      </c>
      <c r="H17" s="78">
        <v>3</v>
      </c>
      <c r="I17" s="78">
        <v>2</v>
      </c>
      <c r="J17" s="78">
        <v>5</v>
      </c>
      <c r="K17" s="78">
        <v>3</v>
      </c>
      <c r="L17" s="78">
        <v>7</v>
      </c>
      <c r="M17" s="78">
        <v>3</v>
      </c>
      <c r="N17" s="77">
        <f>SUM(G17:M17)</f>
        <v>100</v>
      </c>
      <c r="O17" s="11"/>
    </row>
    <row r="18" spans="1:15" ht="34.5" customHeight="1">
      <c r="A18" s="10">
        <v>6</v>
      </c>
      <c r="B18" s="30" t="str">
        <f>Итоговый!B18</f>
        <v>Полякова И.В. (Россия, Москва)</v>
      </c>
      <c r="C18" s="62" t="str">
        <f>Итоговый!C18</f>
        <v>Тянь-Шань</v>
      </c>
      <c r="D18" s="62">
        <f>Итоговый!D18</f>
        <v>5</v>
      </c>
      <c r="E18" s="61">
        <v>5</v>
      </c>
      <c r="F18" s="76" t="str">
        <f>Итоговый!F18</f>
        <v>04.08 - 25.08</v>
      </c>
      <c r="G18" s="78">
        <v>67</v>
      </c>
      <c r="H18" s="78">
        <v>0</v>
      </c>
      <c r="I18" s="78">
        <v>1</v>
      </c>
      <c r="J18" s="78">
        <v>2</v>
      </c>
      <c r="K18" s="78">
        <v>3</v>
      </c>
      <c r="L18" s="78">
        <v>6</v>
      </c>
      <c r="M18" s="78">
        <v>3</v>
      </c>
      <c r="N18" s="77">
        <f t="shared" si="0"/>
        <v>82</v>
      </c>
      <c r="O18" s="12"/>
    </row>
    <row r="19" spans="1:15" ht="34.5" customHeight="1">
      <c r="A19" s="10">
        <v>7</v>
      </c>
      <c r="B19" s="30" t="str">
        <f>Итоговый!B19</f>
        <v>Потапенко А. М. (Россия, Москва)</v>
      </c>
      <c r="C19" s="62" t="str">
        <f>Итоговый!C19</f>
        <v>Тянь-Шань</v>
      </c>
      <c r="D19" s="62">
        <f>Итоговый!D19</f>
        <v>5</v>
      </c>
      <c r="E19" s="61">
        <v>5</v>
      </c>
      <c r="F19" s="76" t="str">
        <f>Итоговый!F19</f>
        <v>11.08 - 29.08</v>
      </c>
      <c r="G19" s="78">
        <v>68</v>
      </c>
      <c r="H19" s="78">
        <v>0</v>
      </c>
      <c r="I19" s="78">
        <v>5</v>
      </c>
      <c r="J19" s="78">
        <v>5</v>
      </c>
      <c r="K19" s="78">
        <v>3</v>
      </c>
      <c r="L19" s="78">
        <v>5</v>
      </c>
      <c r="M19" s="78">
        <v>6</v>
      </c>
      <c r="N19" s="77">
        <f t="shared" si="0"/>
        <v>92</v>
      </c>
      <c r="O19" s="12"/>
    </row>
    <row r="20" spans="1:15" ht="34.5" customHeight="1">
      <c r="A20" s="10">
        <v>8</v>
      </c>
      <c r="B20" s="30" t="str">
        <f>Итоговый!B20</f>
        <v>Фефелов А.В.  (Россия, Московская обл.)</v>
      </c>
      <c r="C20" s="62" t="str">
        <f>Итоговый!C20</f>
        <v>Китай </v>
      </c>
      <c r="D20" s="62">
        <f>Итоговый!D20</f>
        <v>5</v>
      </c>
      <c r="E20" s="61">
        <v>5</v>
      </c>
      <c r="F20" s="76" t="str">
        <f>Итоговый!F20</f>
        <v>04.10 - 18.10</v>
      </c>
      <c r="G20" s="78">
        <v>53</v>
      </c>
      <c r="H20" s="78">
        <v>9</v>
      </c>
      <c r="I20" s="78">
        <v>0</v>
      </c>
      <c r="J20" s="78">
        <v>2</v>
      </c>
      <c r="K20" s="78">
        <v>2</v>
      </c>
      <c r="L20" s="78">
        <v>0</v>
      </c>
      <c r="M20" s="78">
        <v>4</v>
      </c>
      <c r="N20" s="77">
        <f t="shared" si="0"/>
        <v>70</v>
      </c>
      <c r="O20" s="11"/>
    </row>
    <row r="21" spans="1:15" ht="15">
      <c r="A21" s="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5" customFormat="1" ht="12.75">
      <c r="A22" s="14"/>
      <c r="B22" s="14"/>
      <c r="C22" s="14"/>
      <c r="D22" s="14"/>
      <c r="E22" s="14"/>
      <c r="F22" s="15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>
      <c r="A23" s="3"/>
      <c r="B23" s="156" t="s">
        <v>89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3"/>
    </row>
  </sheetData>
  <sheetProtection sort="0" autoFilter="0"/>
  <mergeCells count="29">
    <mergeCell ref="B23:N23"/>
    <mergeCell ref="E11:E12"/>
    <mergeCell ref="G11:G12"/>
    <mergeCell ref="H11:H12"/>
    <mergeCell ref="I11:K11"/>
    <mergeCell ref="L11:L12"/>
    <mergeCell ref="M11:M12"/>
    <mergeCell ref="I9:O9"/>
    <mergeCell ref="A10:A12"/>
    <mergeCell ref="B10:B12"/>
    <mergeCell ref="C10:C12"/>
    <mergeCell ref="D10:E10"/>
    <mergeCell ref="F10:F12"/>
    <mergeCell ref="G10:M10"/>
    <mergeCell ref="N10:N12"/>
    <mergeCell ref="O10:O12"/>
    <mergeCell ref="D11:D12"/>
    <mergeCell ref="A7:B7"/>
    <mergeCell ref="C7:F7"/>
    <mergeCell ref="G7:H7"/>
    <mergeCell ref="A8:B8"/>
    <mergeCell ref="C8:F8"/>
    <mergeCell ref="A9:F9"/>
    <mergeCell ref="A1:B4"/>
    <mergeCell ref="A5:B5"/>
    <mergeCell ref="C5:F5"/>
    <mergeCell ref="A6:B6"/>
    <mergeCell ref="C6:F6"/>
    <mergeCell ref="C1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7">
      <selection activeCell="G13" sqref="G13:M20"/>
    </sheetView>
  </sheetViews>
  <sheetFormatPr defaultColWidth="9.140625" defaultRowHeight="15"/>
  <cols>
    <col min="1" max="1" width="3.57421875" style="0" customWidth="1"/>
    <col min="2" max="2" width="26.140625" style="0" customWidth="1"/>
    <col min="3" max="3" width="30.57421875" style="0" customWidth="1"/>
    <col min="4" max="5" width="6.57421875" style="0" customWidth="1"/>
    <col min="6" max="6" width="15.57421875" style="0" customWidth="1"/>
    <col min="7" max="13" width="3.57421875" style="0" customWidth="1"/>
    <col min="14" max="14" width="8.57421875" style="0" customWidth="1"/>
    <col min="15" max="15" width="22.57421875" style="0" customWidth="1"/>
  </cols>
  <sheetData>
    <row r="1" spans="1:20" ht="15.75" customHeight="1">
      <c r="A1" s="110" t="s">
        <v>0</v>
      </c>
      <c r="B1" s="110"/>
      <c r="C1" s="125" t="str">
        <f>Итоговый!C1</f>
        <v>МЕЖДУНАРОДНАЯ ФЕДЕРАЦИЯ СПОРТИВНОГО ТУРИЗМА</v>
      </c>
      <c r="D1" s="126"/>
      <c r="E1" s="126"/>
      <c r="F1" s="127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5.75" customHeight="1">
      <c r="A2" s="110"/>
      <c r="B2" s="110"/>
      <c r="C2" s="117"/>
      <c r="D2" s="128"/>
      <c r="E2" s="128"/>
      <c r="F2" s="119"/>
      <c r="G2" s="24"/>
      <c r="H2" s="24"/>
      <c r="I2" s="9"/>
      <c r="J2" s="9"/>
      <c r="K2" s="32" t="s">
        <v>21</v>
      </c>
      <c r="L2" s="9"/>
      <c r="M2" s="9"/>
      <c r="N2" s="7"/>
      <c r="P2" s="16"/>
      <c r="Q2" s="17"/>
      <c r="R2" s="17"/>
      <c r="S2" s="17"/>
      <c r="T2" s="16"/>
    </row>
    <row r="3" spans="1:20" ht="15.75" customHeight="1">
      <c r="A3" s="110"/>
      <c r="B3" s="110"/>
      <c r="C3" s="117"/>
      <c r="D3" s="118"/>
      <c r="E3" s="118"/>
      <c r="F3" s="119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5.75" customHeight="1">
      <c r="A4" s="110"/>
      <c r="B4" s="110"/>
      <c r="C4" s="120"/>
      <c r="D4" s="121"/>
      <c r="E4" s="121"/>
      <c r="F4" s="122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5.75" customHeight="1">
      <c r="A5" s="101" t="s">
        <v>1</v>
      </c>
      <c r="B5" s="101"/>
      <c r="C5" s="153" t="str">
        <f>Итоговый!C5</f>
        <v>Чемпионат МФСТ, спортивный сезон 2013-2014 г.</v>
      </c>
      <c r="D5" s="154"/>
      <c r="E5" s="154"/>
      <c r="F5" s="155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5.75" customHeight="1">
      <c r="A6" s="101" t="s">
        <v>2</v>
      </c>
      <c r="B6" s="101"/>
      <c r="C6" s="153" t="str">
        <f>Итоговый!C6</f>
        <v>Маршрут - велосипедный (1-6 категория) </v>
      </c>
      <c r="D6" s="154"/>
      <c r="E6" s="154"/>
      <c r="F6" s="155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5.75" customHeight="1">
      <c r="A7" s="101" t="s">
        <v>3</v>
      </c>
      <c r="B7" s="101"/>
      <c r="C7" s="153" t="str">
        <f>Итоговый!C7</f>
        <v>Спортивные  маршруты  5 к.с.</v>
      </c>
      <c r="D7" s="154"/>
      <c r="E7" s="154"/>
      <c r="F7" s="155"/>
      <c r="G7" s="151"/>
      <c r="H7" s="152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95" t="s">
        <v>4</v>
      </c>
      <c r="B8" s="95"/>
      <c r="C8" s="163" t="s">
        <v>5</v>
      </c>
      <c r="D8" s="164"/>
      <c r="E8" s="164"/>
      <c r="F8" s="165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15" s="27" customFormat="1" ht="15" customHeight="1">
      <c r="A9" s="98" t="s">
        <v>20</v>
      </c>
      <c r="B9" s="99"/>
      <c r="C9" s="99"/>
      <c r="D9" s="99"/>
      <c r="E9" s="99"/>
      <c r="F9" s="99"/>
      <c r="G9" s="28"/>
      <c r="H9" s="28"/>
      <c r="I9" s="158" t="s">
        <v>91</v>
      </c>
      <c r="J9" s="159"/>
      <c r="K9" s="159"/>
      <c r="L9" s="159"/>
      <c r="M9" s="159"/>
      <c r="N9" s="159"/>
      <c r="O9" s="159"/>
    </row>
    <row r="10" spans="1:15" s="4" customFormat="1" ht="19.5" customHeight="1">
      <c r="A10" s="104" t="s">
        <v>6</v>
      </c>
      <c r="B10" s="104" t="s">
        <v>49</v>
      </c>
      <c r="C10" s="104" t="s">
        <v>7</v>
      </c>
      <c r="D10" s="106" t="s">
        <v>8</v>
      </c>
      <c r="E10" s="107"/>
      <c r="F10" s="108" t="s">
        <v>9</v>
      </c>
      <c r="G10" s="145" t="s">
        <v>10</v>
      </c>
      <c r="H10" s="146"/>
      <c r="I10" s="146"/>
      <c r="J10" s="146"/>
      <c r="K10" s="146"/>
      <c r="L10" s="146"/>
      <c r="M10" s="147"/>
      <c r="N10" s="160" t="s">
        <v>50</v>
      </c>
      <c r="O10" s="142" t="s">
        <v>11</v>
      </c>
    </row>
    <row r="11" spans="1:15" s="4" customFormat="1" ht="19.5" customHeight="1">
      <c r="A11" s="105"/>
      <c r="B11" s="105"/>
      <c r="C11" s="105"/>
      <c r="D11" s="91" t="s">
        <v>22</v>
      </c>
      <c r="E11" s="91" t="s">
        <v>23</v>
      </c>
      <c r="F11" s="109"/>
      <c r="G11" s="108" t="s">
        <v>12</v>
      </c>
      <c r="H11" s="108" t="s">
        <v>13</v>
      </c>
      <c r="I11" s="148" t="s">
        <v>14</v>
      </c>
      <c r="J11" s="149"/>
      <c r="K11" s="150"/>
      <c r="L11" s="108" t="s">
        <v>15</v>
      </c>
      <c r="M11" s="108" t="s">
        <v>16</v>
      </c>
      <c r="N11" s="161"/>
      <c r="O11" s="143"/>
    </row>
    <row r="12" spans="1:15" s="4" customFormat="1" ht="19.5" customHeight="1">
      <c r="A12" s="105"/>
      <c r="B12" s="105"/>
      <c r="C12" s="105"/>
      <c r="D12" s="92"/>
      <c r="E12" s="92"/>
      <c r="F12" s="109"/>
      <c r="G12" s="141"/>
      <c r="H12" s="141"/>
      <c r="I12" s="29" t="s">
        <v>17</v>
      </c>
      <c r="J12" s="29" t="s">
        <v>18</v>
      </c>
      <c r="K12" s="29" t="s">
        <v>19</v>
      </c>
      <c r="L12" s="141"/>
      <c r="M12" s="141"/>
      <c r="N12" s="162"/>
      <c r="O12" s="144"/>
    </row>
    <row r="13" spans="1:15" ht="30" customHeight="1">
      <c r="A13" s="10">
        <v>1</v>
      </c>
      <c r="B13" s="30" t="str">
        <f>Итоговый!B13</f>
        <v>Бучельников Н.Ю. (Россия, Екатеринбург)</v>
      </c>
      <c r="C13" s="62" t="str">
        <f>Итоговый!C13</f>
        <v>Тянь-Шань</v>
      </c>
      <c r="D13" s="62">
        <f>Итоговый!D13</f>
        <v>5</v>
      </c>
      <c r="E13" s="62"/>
      <c r="F13" s="62" t="str">
        <f>Итоговый!F13</f>
        <v>15.07 - 27.07</v>
      </c>
      <c r="G13" s="50"/>
      <c r="H13" s="50"/>
      <c r="I13" s="50"/>
      <c r="J13" s="50"/>
      <c r="K13" s="50"/>
      <c r="L13" s="50"/>
      <c r="M13" s="50"/>
      <c r="N13" s="31">
        <f aca="true" t="shared" si="0" ref="N13:N20">SUM(G13:M13)</f>
        <v>0</v>
      </c>
      <c r="O13" s="11"/>
    </row>
    <row r="14" spans="1:15" ht="30" customHeight="1">
      <c r="A14" s="10">
        <f>A13+1</f>
        <v>2</v>
      </c>
      <c r="B14" s="30" t="str">
        <f>Итоговый!B14</f>
        <v>Вертеленко А.Г. (Украина, Первомайск)</v>
      </c>
      <c r="C14" s="62" t="str">
        <f>Итоговый!C14</f>
        <v>Кавказ</v>
      </c>
      <c r="D14" s="62">
        <f>Итоговый!D14</f>
        <v>5</v>
      </c>
      <c r="E14" s="62"/>
      <c r="F14" s="62" t="str">
        <f>Итоговый!F14</f>
        <v>28.08 - 14.09</v>
      </c>
      <c r="G14" s="50"/>
      <c r="H14" s="50"/>
      <c r="I14" s="50"/>
      <c r="J14" s="50"/>
      <c r="K14" s="50"/>
      <c r="L14" s="50"/>
      <c r="M14" s="50"/>
      <c r="N14" s="31">
        <f t="shared" si="0"/>
        <v>0</v>
      </c>
      <c r="O14" s="11"/>
    </row>
    <row r="15" spans="1:15" ht="30" customHeight="1">
      <c r="A15" s="10">
        <f>A14+1</f>
        <v>3</v>
      </c>
      <c r="B15" s="30" t="str">
        <f>Итоговый!B15</f>
        <v>Зорин Г.Г. (Украина,                Белая Церковь)</v>
      </c>
      <c r="C15" s="62" t="str">
        <f>Итоговый!C15</f>
        <v>Кавказ</v>
      </c>
      <c r="D15" s="62">
        <f>Итоговый!D15</f>
        <v>5</v>
      </c>
      <c r="E15" s="62"/>
      <c r="F15" s="62" t="str">
        <f>Итоговый!F15</f>
        <v>30.08 - 25.09</v>
      </c>
      <c r="G15" s="50"/>
      <c r="H15" s="50"/>
      <c r="I15" s="50"/>
      <c r="J15" s="50"/>
      <c r="K15" s="50"/>
      <c r="L15" s="50"/>
      <c r="M15" s="50"/>
      <c r="N15" s="31">
        <f t="shared" si="0"/>
        <v>0</v>
      </c>
      <c r="O15" s="11"/>
    </row>
    <row r="16" spans="1:15" ht="30" customHeight="1">
      <c r="A16" s="10">
        <f>A15+1</f>
        <v>4</v>
      </c>
      <c r="B16" s="30" t="str">
        <f>Итоговый!B16</f>
        <v>Ковалев О.В. (Украина, Харьков)</v>
      </c>
      <c r="C16" s="62" t="str">
        <f>Итоговый!C16</f>
        <v>Северный Урал</v>
      </c>
      <c r="D16" s="62">
        <f>Итоговый!D16</f>
        <v>5</v>
      </c>
      <c r="E16" s="62"/>
      <c r="F16" s="62" t="str">
        <f>Итоговый!F16</f>
        <v>25.07 - 09.08</v>
      </c>
      <c r="G16" s="50"/>
      <c r="H16" s="50"/>
      <c r="I16" s="50"/>
      <c r="J16" s="50"/>
      <c r="K16" s="50"/>
      <c r="L16" s="50"/>
      <c r="M16" s="50"/>
      <c r="N16" s="31">
        <f t="shared" si="0"/>
        <v>0</v>
      </c>
      <c r="O16" s="11"/>
    </row>
    <row r="17" spans="1:15" ht="30" customHeight="1">
      <c r="A17" s="10">
        <f>A16+1</f>
        <v>5</v>
      </c>
      <c r="B17" s="30" t="str">
        <f>Итоговый!B17</f>
        <v>Пантюшков А.М. (Украина, Днепропетровск)</v>
      </c>
      <c r="C17" s="62" t="str">
        <f>Итоговый!C17</f>
        <v>Гималаи</v>
      </c>
      <c r="D17" s="62">
        <f>Итоговый!D17</f>
        <v>5</v>
      </c>
      <c r="E17" s="62"/>
      <c r="F17" s="62" t="str">
        <f>Итоговый!F17</f>
        <v>30.07 - 23.08</v>
      </c>
      <c r="G17" s="50"/>
      <c r="H17" s="50"/>
      <c r="I17" s="50"/>
      <c r="J17" s="50"/>
      <c r="K17" s="50"/>
      <c r="L17" s="50"/>
      <c r="M17" s="50"/>
      <c r="N17" s="31">
        <f t="shared" si="0"/>
        <v>0</v>
      </c>
      <c r="O17" s="11"/>
    </row>
    <row r="18" spans="1:15" ht="30" customHeight="1">
      <c r="A18" s="10">
        <v>6</v>
      </c>
      <c r="B18" s="30" t="str">
        <f>Итоговый!B18</f>
        <v>Полякова И.В. (Россия, Москва)</v>
      </c>
      <c r="C18" s="62" t="str">
        <f>Итоговый!C18</f>
        <v>Тянь-Шань</v>
      </c>
      <c r="D18" s="62">
        <f>Итоговый!D18</f>
        <v>5</v>
      </c>
      <c r="E18" s="62"/>
      <c r="F18" s="62" t="str">
        <f>Итоговый!F18</f>
        <v>04.08 - 25.08</v>
      </c>
      <c r="G18" s="50"/>
      <c r="H18" s="50"/>
      <c r="I18" s="50"/>
      <c r="J18" s="50"/>
      <c r="K18" s="50"/>
      <c r="L18" s="50"/>
      <c r="M18" s="50"/>
      <c r="N18" s="31">
        <f t="shared" si="0"/>
        <v>0</v>
      </c>
      <c r="O18" s="12"/>
    </row>
    <row r="19" spans="1:15" ht="30" customHeight="1">
      <c r="A19" s="10">
        <f>A18+1</f>
        <v>7</v>
      </c>
      <c r="B19" s="30" t="str">
        <f>Итоговый!B19</f>
        <v>Потапенко А. М. (Россия, Москва)</v>
      </c>
      <c r="C19" s="62" t="str">
        <f>Итоговый!C19</f>
        <v>Тянь-Шань</v>
      </c>
      <c r="D19" s="62">
        <f>Итоговый!D19</f>
        <v>5</v>
      </c>
      <c r="E19" s="62"/>
      <c r="F19" s="62" t="str">
        <f>Итоговый!F19</f>
        <v>11.08 - 29.08</v>
      </c>
      <c r="G19" s="50"/>
      <c r="H19" s="50"/>
      <c r="I19" s="50"/>
      <c r="J19" s="50"/>
      <c r="K19" s="50"/>
      <c r="L19" s="50"/>
      <c r="M19" s="50"/>
      <c r="N19" s="31">
        <f t="shared" si="0"/>
        <v>0</v>
      </c>
      <c r="O19" s="12"/>
    </row>
    <row r="20" spans="1:15" ht="30" customHeight="1">
      <c r="A20" s="10">
        <v>8</v>
      </c>
      <c r="B20" s="30" t="str">
        <f>Итоговый!B20</f>
        <v>Фефелов А.В.  (Россия, Московская обл.)</v>
      </c>
      <c r="C20" s="62" t="str">
        <f>Итоговый!C20</f>
        <v>Китай </v>
      </c>
      <c r="D20" s="62">
        <f>Итоговый!D20</f>
        <v>5</v>
      </c>
      <c r="E20" s="62"/>
      <c r="F20" s="62" t="str">
        <f>Итоговый!F20</f>
        <v>04.10 - 18.10</v>
      </c>
      <c r="G20" s="50"/>
      <c r="H20" s="50"/>
      <c r="I20" s="50"/>
      <c r="J20" s="50"/>
      <c r="K20" s="50"/>
      <c r="L20" s="50"/>
      <c r="M20" s="50"/>
      <c r="N20" s="31">
        <f t="shared" si="0"/>
        <v>0</v>
      </c>
      <c r="O20" s="11"/>
    </row>
    <row r="21" spans="1:15" ht="15">
      <c r="A21" s="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5" customFormat="1" ht="12.75">
      <c r="A22" s="14"/>
      <c r="B22" s="14"/>
      <c r="C22" s="14"/>
      <c r="D22" s="14"/>
      <c r="E22" s="14"/>
      <c r="F22" s="15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>
      <c r="A23" s="3"/>
      <c r="B23" s="156" t="s">
        <v>90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3"/>
    </row>
  </sheetData>
  <sheetProtection sort="0" autoFilter="0"/>
  <mergeCells count="29">
    <mergeCell ref="B23:N23"/>
    <mergeCell ref="E11:E12"/>
    <mergeCell ref="G11:G12"/>
    <mergeCell ref="H11:H12"/>
    <mergeCell ref="I11:K11"/>
    <mergeCell ref="L11:L12"/>
    <mergeCell ref="M11:M12"/>
    <mergeCell ref="I9:O9"/>
    <mergeCell ref="A10:A12"/>
    <mergeCell ref="B10:B12"/>
    <mergeCell ref="C10:C12"/>
    <mergeCell ref="D10:E10"/>
    <mergeCell ref="F10:F12"/>
    <mergeCell ref="G10:M10"/>
    <mergeCell ref="N10:N12"/>
    <mergeCell ref="O10:O12"/>
    <mergeCell ref="D11:D12"/>
    <mergeCell ref="A7:B7"/>
    <mergeCell ref="C7:F7"/>
    <mergeCell ref="G7:H7"/>
    <mergeCell ref="A8:B8"/>
    <mergeCell ref="C8:F8"/>
    <mergeCell ref="A9:F9"/>
    <mergeCell ref="A1:B4"/>
    <mergeCell ref="A5:B5"/>
    <mergeCell ref="C5:F5"/>
    <mergeCell ref="A6:B6"/>
    <mergeCell ref="C6:F6"/>
    <mergeCell ref="C1:F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7">
      <selection activeCell="R16" sqref="R16"/>
    </sheetView>
  </sheetViews>
  <sheetFormatPr defaultColWidth="9.140625" defaultRowHeight="15"/>
  <cols>
    <col min="1" max="1" width="3.57421875" style="0" customWidth="1"/>
    <col min="2" max="2" width="26.00390625" style="0" customWidth="1"/>
    <col min="3" max="3" width="30.57421875" style="0" customWidth="1"/>
    <col min="4" max="5" width="6.57421875" style="0" customWidth="1"/>
    <col min="6" max="6" width="15.57421875" style="0" customWidth="1"/>
    <col min="7" max="13" width="3.57421875" style="0" customWidth="1"/>
    <col min="14" max="14" width="8.57421875" style="0" customWidth="1"/>
    <col min="15" max="15" width="22.57421875" style="0" customWidth="1"/>
  </cols>
  <sheetData>
    <row r="1" spans="1:20" ht="15.75" customHeight="1">
      <c r="A1" s="110" t="s">
        <v>0</v>
      </c>
      <c r="B1" s="110"/>
      <c r="C1" s="125" t="str">
        <f>Итоговый!C1</f>
        <v>МЕЖДУНАРОДНАЯ ФЕДЕРАЦИЯ СПОРТИВНОГО ТУРИЗМА</v>
      </c>
      <c r="D1" s="126"/>
      <c r="E1" s="126"/>
      <c r="F1" s="127"/>
      <c r="G1" s="24"/>
      <c r="H1" s="24"/>
      <c r="I1" s="6"/>
      <c r="J1" s="6"/>
      <c r="K1" s="6"/>
      <c r="L1" s="6"/>
      <c r="M1" s="6"/>
      <c r="N1" s="7"/>
      <c r="P1" s="16"/>
      <c r="Q1" s="17"/>
      <c r="R1" s="17"/>
      <c r="S1" s="17"/>
      <c r="T1" s="16"/>
    </row>
    <row r="2" spans="1:20" ht="15.75" customHeight="1">
      <c r="A2" s="110"/>
      <c r="B2" s="110"/>
      <c r="C2" s="117"/>
      <c r="D2" s="128"/>
      <c r="E2" s="128"/>
      <c r="F2" s="119"/>
      <c r="G2" s="24"/>
      <c r="H2" s="24"/>
      <c r="I2" s="9"/>
      <c r="J2" s="9"/>
      <c r="K2" s="32" t="s">
        <v>21</v>
      </c>
      <c r="L2" s="9"/>
      <c r="M2" s="9"/>
      <c r="N2" s="7"/>
      <c r="P2" s="16"/>
      <c r="Q2" s="17"/>
      <c r="R2" s="17"/>
      <c r="S2" s="17"/>
      <c r="T2" s="16"/>
    </row>
    <row r="3" spans="1:20" ht="15.75" customHeight="1">
      <c r="A3" s="110"/>
      <c r="B3" s="110"/>
      <c r="C3" s="117"/>
      <c r="D3" s="118"/>
      <c r="E3" s="118"/>
      <c r="F3" s="119"/>
      <c r="G3" s="24"/>
      <c r="H3" s="24"/>
      <c r="I3" s="9"/>
      <c r="J3" s="9"/>
      <c r="K3" s="9"/>
      <c r="L3" s="9"/>
      <c r="M3" s="9"/>
      <c r="N3" s="7"/>
      <c r="P3" s="16"/>
      <c r="Q3" s="17"/>
      <c r="R3" s="17"/>
      <c r="S3" s="17"/>
      <c r="T3" s="16"/>
    </row>
    <row r="4" spans="1:20" ht="15.75" customHeight="1">
      <c r="A4" s="110"/>
      <c r="B4" s="110"/>
      <c r="C4" s="120"/>
      <c r="D4" s="121"/>
      <c r="E4" s="121"/>
      <c r="F4" s="122"/>
      <c r="G4" s="24"/>
      <c r="H4" s="24"/>
      <c r="I4" s="9"/>
      <c r="J4" s="9"/>
      <c r="K4" s="9"/>
      <c r="L4" s="9"/>
      <c r="M4" s="9"/>
      <c r="N4" s="7"/>
      <c r="P4" s="22"/>
      <c r="Q4" s="23"/>
      <c r="R4" s="23"/>
      <c r="S4" s="23"/>
      <c r="T4" s="22"/>
    </row>
    <row r="5" spans="1:20" ht="15.75" customHeight="1">
      <c r="A5" s="101" t="s">
        <v>1</v>
      </c>
      <c r="B5" s="101"/>
      <c r="C5" s="153" t="str">
        <f>Итоговый!C5</f>
        <v>Чемпионат МФСТ, спортивный сезон 2013-2014 г.</v>
      </c>
      <c r="D5" s="154"/>
      <c r="E5" s="154"/>
      <c r="F5" s="155"/>
      <c r="G5" s="25"/>
      <c r="H5" s="25"/>
      <c r="I5" s="9"/>
      <c r="J5" s="9"/>
      <c r="K5" s="9"/>
      <c r="L5" s="9"/>
      <c r="M5" s="9"/>
      <c r="N5" s="7"/>
      <c r="P5" s="16"/>
      <c r="Q5" s="17"/>
      <c r="R5" s="17"/>
      <c r="S5" s="17"/>
      <c r="T5" s="16"/>
    </row>
    <row r="6" spans="1:20" ht="15.75" customHeight="1">
      <c r="A6" s="101" t="s">
        <v>2</v>
      </c>
      <c r="B6" s="101"/>
      <c r="C6" s="153" t="str">
        <f>Итоговый!C6</f>
        <v>Маршрут - велосипедный (1-6 категория) </v>
      </c>
      <c r="D6" s="154"/>
      <c r="E6" s="154"/>
      <c r="F6" s="155"/>
      <c r="G6" s="25"/>
      <c r="H6" s="25"/>
      <c r="I6" s="9"/>
      <c r="J6" s="9"/>
      <c r="K6" s="9"/>
      <c r="L6" s="9"/>
      <c r="M6" s="9"/>
      <c r="N6" s="7"/>
      <c r="P6" s="16"/>
      <c r="Q6" s="17"/>
      <c r="R6" s="17"/>
      <c r="S6" s="17"/>
      <c r="T6" s="16"/>
    </row>
    <row r="7" spans="1:20" ht="15.75" customHeight="1">
      <c r="A7" s="101" t="s">
        <v>3</v>
      </c>
      <c r="B7" s="101"/>
      <c r="C7" s="153" t="str">
        <f>Итоговый!C7</f>
        <v>Спортивные  маршруты  5 к.с.</v>
      </c>
      <c r="D7" s="154"/>
      <c r="E7" s="154"/>
      <c r="F7" s="155"/>
      <c r="G7" s="151"/>
      <c r="H7" s="152"/>
      <c r="I7" s="9"/>
      <c r="J7" s="9"/>
      <c r="K7" s="9"/>
      <c r="L7" s="9"/>
      <c r="M7" s="9"/>
      <c r="N7" s="7"/>
      <c r="O7" s="18"/>
      <c r="P7" s="18"/>
      <c r="Q7" s="18"/>
      <c r="R7" s="18"/>
      <c r="S7" s="18"/>
      <c r="T7" s="18"/>
    </row>
    <row r="8" spans="1:20" ht="15.75">
      <c r="A8" s="95" t="s">
        <v>4</v>
      </c>
      <c r="B8" s="95"/>
      <c r="C8" s="163" t="s">
        <v>5</v>
      </c>
      <c r="D8" s="164"/>
      <c r="E8" s="164"/>
      <c r="F8" s="165"/>
      <c r="G8" s="26"/>
      <c r="H8" s="26"/>
      <c r="I8" s="9"/>
      <c r="J8" s="9"/>
      <c r="K8" s="9"/>
      <c r="L8" s="9"/>
      <c r="M8" s="9"/>
      <c r="N8" s="7"/>
      <c r="O8" s="19"/>
      <c r="P8" s="20"/>
      <c r="Q8" s="21"/>
      <c r="R8" s="21"/>
      <c r="S8" s="21"/>
      <c r="T8" s="20"/>
    </row>
    <row r="9" spans="1:15" s="27" customFormat="1" ht="15" customHeight="1">
      <c r="A9" s="98" t="s">
        <v>20</v>
      </c>
      <c r="B9" s="99"/>
      <c r="C9" s="99"/>
      <c r="D9" s="99"/>
      <c r="E9" s="99"/>
      <c r="F9" s="99"/>
      <c r="G9" s="28"/>
      <c r="H9" s="28"/>
      <c r="I9" s="158" t="s">
        <v>93</v>
      </c>
      <c r="J9" s="159"/>
      <c r="K9" s="159"/>
      <c r="L9" s="159"/>
      <c r="M9" s="159"/>
      <c r="N9" s="159"/>
      <c r="O9" s="159"/>
    </row>
    <row r="10" spans="1:15" s="4" customFormat="1" ht="18" customHeight="1">
      <c r="A10" s="104" t="s">
        <v>6</v>
      </c>
      <c r="B10" s="104" t="s">
        <v>49</v>
      </c>
      <c r="C10" s="104" t="s">
        <v>7</v>
      </c>
      <c r="D10" s="106" t="s">
        <v>8</v>
      </c>
      <c r="E10" s="107"/>
      <c r="F10" s="108" t="s">
        <v>9</v>
      </c>
      <c r="G10" s="145" t="s">
        <v>10</v>
      </c>
      <c r="H10" s="146"/>
      <c r="I10" s="146"/>
      <c r="J10" s="146"/>
      <c r="K10" s="146"/>
      <c r="L10" s="146"/>
      <c r="M10" s="147"/>
      <c r="N10" s="160" t="s">
        <v>50</v>
      </c>
      <c r="O10" s="142" t="s">
        <v>11</v>
      </c>
    </row>
    <row r="11" spans="1:15" s="4" customFormat="1" ht="18" customHeight="1">
      <c r="A11" s="105"/>
      <c r="B11" s="105"/>
      <c r="C11" s="105"/>
      <c r="D11" s="91" t="s">
        <v>22</v>
      </c>
      <c r="E11" s="91" t="s">
        <v>23</v>
      </c>
      <c r="F11" s="109"/>
      <c r="G11" s="108" t="s">
        <v>12</v>
      </c>
      <c r="H11" s="108" t="s">
        <v>13</v>
      </c>
      <c r="I11" s="148" t="s">
        <v>14</v>
      </c>
      <c r="J11" s="149"/>
      <c r="K11" s="150"/>
      <c r="L11" s="108" t="s">
        <v>15</v>
      </c>
      <c r="M11" s="108" t="s">
        <v>16</v>
      </c>
      <c r="N11" s="161"/>
      <c r="O11" s="143"/>
    </row>
    <row r="12" spans="1:15" s="4" customFormat="1" ht="18" customHeight="1">
      <c r="A12" s="105"/>
      <c r="B12" s="105"/>
      <c r="C12" s="105"/>
      <c r="D12" s="92"/>
      <c r="E12" s="92"/>
      <c r="F12" s="109"/>
      <c r="G12" s="141"/>
      <c r="H12" s="141"/>
      <c r="I12" s="29" t="s">
        <v>17</v>
      </c>
      <c r="J12" s="29" t="s">
        <v>18</v>
      </c>
      <c r="K12" s="29" t="s">
        <v>19</v>
      </c>
      <c r="L12" s="141"/>
      <c r="M12" s="141"/>
      <c r="N12" s="162"/>
      <c r="O12" s="144"/>
    </row>
    <row r="13" spans="1:15" ht="30" customHeight="1">
      <c r="A13" s="10">
        <v>1</v>
      </c>
      <c r="B13" s="30" t="str">
        <f>Итоговый!B13</f>
        <v>Бучельников Н.Ю. (Россия, Екатеринбург)</v>
      </c>
      <c r="C13" s="62" t="str">
        <f>Итоговый!C13</f>
        <v>Тянь-Шань</v>
      </c>
      <c r="D13" s="62">
        <f>Итоговый!D13</f>
        <v>5</v>
      </c>
      <c r="E13" s="62">
        <v>5</v>
      </c>
      <c r="F13" s="62" t="str">
        <f>Итоговый!F13</f>
        <v>15.07 - 27.07</v>
      </c>
      <c r="G13" s="79">
        <v>74</v>
      </c>
      <c r="H13" s="79">
        <v>8</v>
      </c>
      <c r="I13" s="79">
        <v>-1</v>
      </c>
      <c r="J13" s="79">
        <v>0</v>
      </c>
      <c r="K13" s="79">
        <v>0</v>
      </c>
      <c r="L13" s="79">
        <v>7</v>
      </c>
      <c r="M13" s="79">
        <v>4</v>
      </c>
      <c r="N13" s="80">
        <f aca="true" t="shared" si="0" ref="N13:N20">SUM(G13:M13)</f>
        <v>92</v>
      </c>
      <c r="O13" s="11"/>
    </row>
    <row r="14" spans="1:15" ht="30" customHeight="1">
      <c r="A14" s="10">
        <f>A13+1</f>
        <v>2</v>
      </c>
      <c r="B14" s="30" t="str">
        <f>Итоговый!B14</f>
        <v>Вертеленко А.Г. (Украина, Первомайск)</v>
      </c>
      <c r="C14" s="62" t="str">
        <f>Итоговый!C14</f>
        <v>Кавказ</v>
      </c>
      <c r="D14" s="62">
        <f>Итоговый!D14</f>
        <v>5</v>
      </c>
      <c r="E14" s="62">
        <v>6</v>
      </c>
      <c r="F14" s="62" t="str">
        <f>Итоговый!F14</f>
        <v>28.08 - 14.09</v>
      </c>
      <c r="G14" s="79">
        <v>89</v>
      </c>
      <c r="H14" s="79">
        <v>6</v>
      </c>
      <c r="I14" s="79">
        <v>-3</v>
      </c>
      <c r="J14" s="79">
        <v>3</v>
      </c>
      <c r="K14" s="79">
        <v>1</v>
      </c>
      <c r="L14" s="79">
        <v>10</v>
      </c>
      <c r="M14" s="79">
        <v>5</v>
      </c>
      <c r="N14" s="80">
        <f t="shared" si="0"/>
        <v>111</v>
      </c>
      <c r="O14" s="11"/>
    </row>
    <row r="15" spans="1:15" ht="30" customHeight="1">
      <c r="A15" s="10">
        <f>A14+1</f>
        <v>3</v>
      </c>
      <c r="B15" s="30" t="str">
        <f>Итоговый!B15</f>
        <v>Зорин Г.Г. (Украина,                Белая Церковь)</v>
      </c>
      <c r="C15" s="62" t="str">
        <f>Итоговый!C15</f>
        <v>Кавказ</v>
      </c>
      <c r="D15" s="62">
        <f>Итоговый!D15</f>
        <v>5</v>
      </c>
      <c r="E15" s="62"/>
      <c r="F15" s="62" t="str">
        <f>Итоговый!F15</f>
        <v>30.08 - 25.09</v>
      </c>
      <c r="G15" s="79">
        <v>70</v>
      </c>
      <c r="H15" s="79">
        <v>0</v>
      </c>
      <c r="I15" s="79">
        <v>4</v>
      </c>
      <c r="J15" s="79">
        <v>1</v>
      </c>
      <c r="K15" s="79">
        <v>2</v>
      </c>
      <c r="L15" s="79">
        <v>2</v>
      </c>
      <c r="M15" s="79">
        <v>5</v>
      </c>
      <c r="N15" s="80">
        <f t="shared" si="0"/>
        <v>84</v>
      </c>
      <c r="O15" s="11"/>
    </row>
    <row r="16" spans="1:15" ht="30" customHeight="1">
      <c r="A16" s="10">
        <f>A15+1</f>
        <v>4</v>
      </c>
      <c r="B16" s="30" t="str">
        <f>Итоговый!B16</f>
        <v>Ковалев О.В. (Украина, Харьков)</v>
      </c>
      <c r="C16" s="62" t="str">
        <f>Итоговый!C16</f>
        <v>Северный Урал</v>
      </c>
      <c r="D16" s="62">
        <f>Итоговый!D16</f>
        <v>5</v>
      </c>
      <c r="E16" s="62"/>
      <c r="F16" s="62" t="str">
        <f>Итоговый!F16</f>
        <v>25.07 - 09.08</v>
      </c>
      <c r="G16" s="79">
        <v>76</v>
      </c>
      <c r="H16" s="79">
        <v>14</v>
      </c>
      <c r="I16" s="79">
        <v>3</v>
      </c>
      <c r="J16" s="79">
        <v>2</v>
      </c>
      <c r="K16" s="79">
        <v>1</v>
      </c>
      <c r="L16" s="79">
        <v>6</v>
      </c>
      <c r="M16" s="79">
        <v>4</v>
      </c>
      <c r="N16" s="80">
        <f t="shared" si="0"/>
        <v>106</v>
      </c>
      <c r="O16" s="11"/>
    </row>
    <row r="17" spans="1:15" ht="30" customHeight="1">
      <c r="A17" s="10">
        <f>A16+1</f>
        <v>5</v>
      </c>
      <c r="B17" s="30" t="str">
        <f>Итоговый!B17</f>
        <v>Пантюшков А.М. (Украина, Днепропетровск)</v>
      </c>
      <c r="C17" s="62" t="str">
        <f>Итоговый!C17</f>
        <v>Гималаи</v>
      </c>
      <c r="D17" s="62">
        <f>Итоговый!D17</f>
        <v>5</v>
      </c>
      <c r="E17" s="62"/>
      <c r="F17" s="62" t="str">
        <f>Итоговый!F17</f>
        <v>30.07 - 23.08</v>
      </c>
      <c r="G17" s="79">
        <v>79</v>
      </c>
      <c r="H17" s="79">
        <v>12</v>
      </c>
      <c r="I17" s="79">
        <v>2</v>
      </c>
      <c r="J17" s="79">
        <v>2</v>
      </c>
      <c r="K17" s="79">
        <v>0</v>
      </c>
      <c r="L17" s="79">
        <v>5</v>
      </c>
      <c r="M17" s="79">
        <v>3</v>
      </c>
      <c r="N17" s="80">
        <f t="shared" si="0"/>
        <v>103</v>
      </c>
      <c r="O17" s="11"/>
    </row>
    <row r="18" spans="1:15" ht="30" customHeight="1">
      <c r="A18" s="10">
        <v>6</v>
      </c>
      <c r="B18" s="30" t="str">
        <f>Итоговый!B18</f>
        <v>Полякова И.В. (Россия, Москва)</v>
      </c>
      <c r="C18" s="62" t="str">
        <f>Итоговый!C18</f>
        <v>Тянь-Шань</v>
      </c>
      <c r="D18" s="62">
        <f>Итоговый!D18</f>
        <v>5</v>
      </c>
      <c r="E18" s="62"/>
      <c r="F18" s="62" t="str">
        <f>Итоговый!F18</f>
        <v>04.08 - 25.08</v>
      </c>
      <c r="G18" s="81">
        <v>86</v>
      </c>
      <c r="H18" s="81">
        <v>4</v>
      </c>
      <c r="I18" s="81">
        <v>-2</v>
      </c>
      <c r="J18" s="81">
        <v>-1</v>
      </c>
      <c r="K18" s="81">
        <v>-1</v>
      </c>
      <c r="L18" s="81">
        <v>8</v>
      </c>
      <c r="M18" s="81">
        <v>7</v>
      </c>
      <c r="N18" s="80">
        <f t="shared" si="0"/>
        <v>101</v>
      </c>
      <c r="O18" s="12"/>
    </row>
    <row r="19" spans="1:15" ht="30" customHeight="1">
      <c r="A19" s="10">
        <v>7</v>
      </c>
      <c r="B19" s="30" t="str">
        <f>Итоговый!B19</f>
        <v>Потапенко А. М. (Россия, Москва)</v>
      </c>
      <c r="C19" s="62" t="str">
        <f>Итоговый!C19</f>
        <v>Тянь-Шань</v>
      </c>
      <c r="D19" s="62">
        <f>Итоговый!D19</f>
        <v>5</v>
      </c>
      <c r="E19" s="62"/>
      <c r="F19" s="62" t="str">
        <f>Итоговый!F19</f>
        <v>11.08 - 29.08</v>
      </c>
      <c r="G19" s="79">
        <v>72</v>
      </c>
      <c r="H19" s="79">
        <v>2</v>
      </c>
      <c r="I19" s="79">
        <v>0</v>
      </c>
      <c r="J19" s="79">
        <v>0</v>
      </c>
      <c r="K19" s="79">
        <v>-1</v>
      </c>
      <c r="L19" s="79">
        <v>4</v>
      </c>
      <c r="M19" s="79">
        <v>8</v>
      </c>
      <c r="N19" s="80">
        <f t="shared" si="0"/>
        <v>85</v>
      </c>
      <c r="O19" s="12"/>
    </row>
    <row r="20" spans="1:15" ht="30" customHeight="1">
      <c r="A20" s="10">
        <v>8</v>
      </c>
      <c r="B20" s="30" t="str">
        <f>Итоговый!B20</f>
        <v>Фефелов А.В.  (Россия, Московская обл.)</v>
      </c>
      <c r="C20" s="62" t="str">
        <f>Итоговый!C20</f>
        <v>Китай </v>
      </c>
      <c r="D20" s="62">
        <f>Итоговый!D20</f>
        <v>5</v>
      </c>
      <c r="E20" s="62"/>
      <c r="F20" s="62" t="str">
        <f>Итоговый!F20</f>
        <v>04.10 - 18.10</v>
      </c>
      <c r="G20" s="79">
        <v>82</v>
      </c>
      <c r="H20" s="79">
        <v>10</v>
      </c>
      <c r="I20" s="79">
        <v>1</v>
      </c>
      <c r="J20" s="79">
        <v>3</v>
      </c>
      <c r="K20" s="79">
        <v>-1</v>
      </c>
      <c r="L20" s="79">
        <v>9</v>
      </c>
      <c r="M20" s="79">
        <v>3</v>
      </c>
      <c r="N20" s="80">
        <f t="shared" si="0"/>
        <v>107</v>
      </c>
      <c r="O20" s="11"/>
    </row>
    <row r="21" spans="1:15" ht="15">
      <c r="A21" s="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5" customFormat="1" ht="12.75">
      <c r="A22" s="14"/>
      <c r="B22" s="14"/>
      <c r="C22" s="14"/>
      <c r="D22" s="14"/>
      <c r="E22" s="14"/>
      <c r="F22" s="15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>
      <c r="A23" s="3"/>
      <c r="B23" s="156" t="s">
        <v>94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3"/>
    </row>
  </sheetData>
  <sheetProtection sort="0" autoFilter="0"/>
  <mergeCells count="29">
    <mergeCell ref="A1:B4"/>
    <mergeCell ref="A5:B5"/>
    <mergeCell ref="C5:F5"/>
    <mergeCell ref="G7:H7"/>
    <mergeCell ref="C1:F4"/>
    <mergeCell ref="A8:B8"/>
    <mergeCell ref="C8:F8"/>
    <mergeCell ref="A9:F9"/>
    <mergeCell ref="A6:B6"/>
    <mergeCell ref="C6:F6"/>
    <mergeCell ref="A7:B7"/>
    <mergeCell ref="C7:F7"/>
    <mergeCell ref="I9:O9"/>
    <mergeCell ref="A10:A12"/>
    <mergeCell ref="B10:B12"/>
    <mergeCell ref="C10:C12"/>
    <mergeCell ref="D10:E10"/>
    <mergeCell ref="F10:F12"/>
    <mergeCell ref="G10:M10"/>
    <mergeCell ref="N10:N12"/>
    <mergeCell ref="O10:O12"/>
    <mergeCell ref="D11:D12"/>
    <mergeCell ref="B23:N23"/>
    <mergeCell ref="E11:E12"/>
    <mergeCell ref="G11:G12"/>
    <mergeCell ref="H11:H12"/>
    <mergeCell ref="I11:K11"/>
    <mergeCell ref="L11:L12"/>
    <mergeCell ref="M11:M1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SamLab.ws</cp:lastModifiedBy>
  <cp:lastPrinted>2013-04-09T12:28:49Z</cp:lastPrinted>
  <dcterms:created xsi:type="dcterms:W3CDTF">2013-12-10T06:21:36Z</dcterms:created>
  <dcterms:modified xsi:type="dcterms:W3CDTF">2013-04-09T12:32:56Z</dcterms:modified>
  <cp:category/>
  <cp:version/>
  <cp:contentType/>
  <cp:contentStatus/>
</cp:coreProperties>
</file>